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12" windowWidth="11340" windowHeight="9624"/>
  </bookViews>
  <sheets>
    <sheet name="4" sheetId="5" r:id="rId1"/>
  </sheets>
  <calcPr calcId="124519"/>
</workbook>
</file>

<file path=xl/calcChain.xml><?xml version="1.0" encoding="utf-8"?>
<calcChain xmlns="http://schemas.openxmlformats.org/spreadsheetml/2006/main">
  <c r="G118" i="5"/>
  <c r="F116"/>
  <c r="E116"/>
  <c r="G115"/>
  <c r="G114"/>
  <c r="G113"/>
  <c r="F112"/>
  <c r="G112" s="1"/>
  <c r="E112"/>
  <c r="G111"/>
  <c r="F110"/>
  <c r="G110" s="1"/>
  <c r="E110"/>
  <c r="G109"/>
  <c r="E109"/>
  <c r="G108"/>
  <c r="G107"/>
  <c r="G106"/>
  <c r="G105"/>
  <c r="F104"/>
  <c r="G104" s="1"/>
  <c r="G102"/>
  <c r="E101"/>
  <c r="E83" s="1"/>
  <c r="G100"/>
  <c r="G99"/>
  <c r="G98"/>
  <c r="G97"/>
  <c r="G96"/>
  <c r="G93"/>
  <c r="F92"/>
  <c r="G92" s="1"/>
  <c r="G91"/>
  <c r="G90"/>
  <c r="G89"/>
  <c r="E88"/>
  <c r="G87"/>
  <c r="G86"/>
  <c r="F86"/>
  <c r="E86"/>
  <c r="G82"/>
  <c r="G81"/>
  <c r="G80"/>
  <c r="G79"/>
  <c r="F79"/>
  <c r="E79"/>
  <c r="G76"/>
  <c r="G75"/>
  <c r="F75"/>
  <c r="E75"/>
  <c r="G72"/>
  <c r="G71"/>
  <c r="F70"/>
  <c r="G70" s="1"/>
  <c r="E70"/>
  <c r="E69" s="1"/>
  <c r="E68"/>
  <c r="E67" s="1"/>
  <c r="F67"/>
  <c r="F66"/>
  <c r="G66" s="1"/>
  <c r="E65"/>
  <c r="E64"/>
  <c r="E63" s="1"/>
  <c r="F63"/>
  <c r="G61"/>
  <c r="G60"/>
  <c r="G59"/>
  <c r="F59"/>
  <c r="E59"/>
  <c r="F56"/>
  <c r="E56"/>
  <c r="E29" s="1"/>
  <c r="F55"/>
  <c r="G55" s="1"/>
  <c r="G54"/>
  <c r="G53"/>
  <c r="G49"/>
  <c r="G48"/>
  <c r="G46"/>
  <c r="G45"/>
  <c r="F45"/>
  <c r="G44"/>
  <c r="G43"/>
  <c r="F43"/>
  <c r="E43"/>
  <c r="G39"/>
  <c r="G35"/>
  <c r="F35"/>
  <c r="F29" s="1"/>
  <c r="E35"/>
  <c r="G34"/>
  <c r="G33"/>
  <c r="G32"/>
  <c r="G31"/>
  <c r="E30"/>
  <c r="G30" s="1"/>
  <c r="G28"/>
  <c r="G27"/>
  <c r="F27"/>
  <c r="E27"/>
  <c r="G26"/>
  <c r="G25"/>
  <c r="G24"/>
  <c r="G22"/>
  <c r="G21"/>
  <c r="F21"/>
  <c r="E21"/>
  <c r="G18"/>
  <c r="G16"/>
  <c r="G15"/>
  <c r="F15"/>
  <c r="E15"/>
  <c r="G14"/>
  <c r="G13"/>
  <c r="G12"/>
  <c r="F11"/>
  <c r="G11" s="1"/>
  <c r="E11"/>
  <c r="G29" l="1"/>
  <c r="E119"/>
  <c r="F88"/>
  <c r="F65"/>
  <c r="G65" s="1"/>
  <c r="F69"/>
  <c r="G69" s="1"/>
  <c r="F101"/>
  <c r="G101" s="1"/>
  <c r="G88" l="1"/>
  <c r="F83"/>
  <c r="G83" l="1"/>
  <c r="F119"/>
  <c r="G119" s="1"/>
</calcChain>
</file>

<file path=xl/sharedStrings.xml><?xml version="1.0" encoding="utf-8"?>
<sst xmlns="http://schemas.openxmlformats.org/spreadsheetml/2006/main" count="448" uniqueCount="145">
  <si>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</si>
  <si>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</si>
  <si>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</si>
  <si>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</si>
  <si>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</si>
  <si>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</si>
  <si>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</si>
  <si>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</si>
  <si>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</si>
  <si>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</si>
  <si>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000</t>
  </si>
  <si>
    <t xml:space="preserve">МО ГП "Северомуйское" </t>
  </si>
  <si>
    <t xml:space="preserve">"Об исполнении бюджета МО ГП </t>
  </si>
  <si>
    <t>Приложение № 4</t>
  </si>
  <si>
    <t>831</t>
  </si>
  <si>
    <t>Жилищное хозяйство</t>
  </si>
  <si>
    <t>99 9 01 81010</t>
  </si>
  <si>
    <t>99 9 02 81030</t>
  </si>
  <si>
    <t>129</t>
  </si>
  <si>
    <t>99 9 01 81020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</si>
  <si>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</si>
  <si>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</si>
  <si>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</si>
  <si>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</si>
  <si>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</si>
  <si>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</si>
  <si>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</si>
  <si>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</si>
  <si>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</si>
  <si>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</si>
  <si>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</si>
  <si>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</si>
  <si>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</si>
  <si>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01 1 01 83110</t>
  </si>
  <si>
    <t>01 2 02 83120</t>
  </si>
  <si>
    <t>99 9 12 73180</t>
  </si>
  <si>
    <t>РЗ ПР</t>
  </si>
  <si>
    <t>ЦСР</t>
  </si>
  <si>
    <t>ВР</t>
  </si>
  <si>
    <t>0000000000</t>
  </si>
  <si>
    <t>99 9 03 82910</t>
  </si>
  <si>
    <t>99 9 03 74160</t>
  </si>
  <si>
    <t>99 9 04 82900</t>
  </si>
  <si>
    <t>99 9 04 83700</t>
  </si>
  <si>
    <t>99 9 09 29200</t>
  </si>
  <si>
    <t>99 9 01 82980</t>
  </si>
  <si>
    <t>0801</t>
  </si>
  <si>
    <t>99 9 15 74150</t>
  </si>
  <si>
    <t>Итого</t>
  </si>
  <si>
    <t>96 00</t>
  </si>
  <si>
    <t>99 9 04 S2160</t>
  </si>
  <si>
    <t>01 1 01 S2160</t>
  </si>
  <si>
    <t>01 1 01 S2340</t>
  </si>
  <si>
    <t>01 2 02 S2160</t>
  </si>
  <si>
    <t>01 2 02 S2340</t>
  </si>
  <si>
    <t>09 2 02 55050</t>
  </si>
  <si>
    <t>09 2 02 74330</t>
  </si>
  <si>
    <t>Результат исполнения бюджета (дефицит / профицит)</t>
  </si>
  <si>
    <t>% исполнения</t>
  </si>
  <si>
    <t>1-Наименование показателя</t>
  </si>
  <si>
    <t>4-Утвержденные бюджетные назначения</t>
  </si>
  <si>
    <t>5-Исполнено</t>
  </si>
  <si>
    <t>243</t>
  </si>
  <si>
    <t>99 9 04 74030</t>
  </si>
  <si>
    <t>99 9 09 S2A80</t>
  </si>
  <si>
    <t>99 9 09 S2980</t>
  </si>
  <si>
    <t>К проекту решения  Совета депутатов</t>
  </si>
  <si>
    <t>Финансовое обеспечение деятельности высшего должностного лица Администрации МО ГП «Северомуйское»</t>
  </si>
  <si>
    <t>0102</t>
  </si>
  <si>
    <t xml:space="preserve">  Фонд оплаты труда государственных (муниципальных) органов</t>
  </si>
  <si>
    <t xml:space="preserve">  Обеспечение реализации соглашений с правительствами иностранных государств и организациями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</si>
  <si>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</si>
  <si>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Финансовое обеспечение деятельности Совета депутатов МО ГП «Северомуйское»</t>
  </si>
  <si>
    <t>0103</t>
  </si>
  <si>
    <t xml:space="preserve">  Закупка товаров,работ, услуг в сфере информационно-коммуникационных технологий</t>
  </si>
  <si>
    <t xml:space="preserve">  Прочая закупка товаров, работ и услуг для обеспечения государственных (муниципальных) нужд</t>
  </si>
  <si>
    <t>Финансовое обеспечение деятельности Администрации МО ГП «Северомуйское»</t>
  </si>
  <si>
    <t>0104</t>
  </si>
  <si>
    <t xml:space="preserve">  Уплата прочих налогов, сборов</t>
  </si>
  <si>
    <t xml:space="preserve">  Уплата иных платежей</t>
  </si>
  <si>
    <t>0113</t>
  </si>
  <si>
    <t xml:space="preserve">  Премии и гранты</t>
  </si>
  <si>
    <t>350</t>
  </si>
  <si>
    <t xml:space="preserve">  Исполнение судебных актов Российской Федерации и мировых соглашений по возмещению причиненного вреда</t>
  </si>
  <si>
    <t>Осуществление мероприятий на исполнение судебных актов</t>
  </si>
  <si>
    <t>1311382900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</si>
  <si>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</si>
  <si>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</si>
  <si>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Уплата налога на имущество организаций и земельного налога</t>
  </si>
  <si>
    <t>Специальные расходы</t>
  </si>
  <si>
    <t>880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</si>
  <si>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</si>
  <si>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</si>
  <si>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>Закупка энергетических ресурсов</t>
  </si>
  <si>
    <t>247</t>
  </si>
  <si>
    <t xml:space="preserve">  Пособия, компенсации и иные социальные выплаты гражданам, кроме публичных нормативных обязательств</t>
  </si>
  <si>
    <t>321</t>
  </si>
  <si>
    <t>ИРО</t>
  </si>
  <si>
    <t>13113S2160</t>
  </si>
  <si>
    <t>Финансовое обеспечение текущей деятельности ВУС</t>
  </si>
  <si>
    <t>0203</t>
  </si>
  <si>
    <t>Организация мероприятий, связанных с предупреждением и ликвидацией последствий чрезвычайных ситуаций</t>
  </si>
  <si>
    <t>0309</t>
  </si>
  <si>
    <t>Организация мероприятий по содержанию и ремонту дорог</t>
  </si>
  <si>
    <t>0409</t>
  </si>
  <si>
    <t>Финансовое обеспечение мероприятия по внесению изменений в правила землепользования и застройки территорий  (генеральный план)</t>
  </si>
  <si>
    <t>0412</t>
  </si>
  <si>
    <t>0501</t>
  </si>
  <si>
    <t>0502</t>
  </si>
  <si>
    <t>99 9 09 S2B90</t>
  </si>
  <si>
    <t>Финансовое обеспечение направленное на благоустройство  территорий городского поселения</t>
  </si>
  <si>
    <t>0503</t>
  </si>
  <si>
    <t>Книжный фонд</t>
  </si>
  <si>
    <t>01202S2E70</t>
  </si>
  <si>
    <t>1003</t>
  </si>
  <si>
    <t>1102</t>
  </si>
  <si>
    <t>1403</t>
  </si>
  <si>
    <t xml:space="preserve">  иные межбюджетные трансферты</t>
  </si>
  <si>
    <t>х</t>
  </si>
  <si>
    <t>"Северомуйское" за 2021 год"</t>
  </si>
  <si>
    <t>от "___"_________2022  г. №___</t>
  </si>
  <si>
    <t>Ведомственная структура расходов  бюджета муниципального образования                                                                                             городского поселения "Северомуйское за 2021 год.</t>
  </si>
  <si>
    <t>(руб)</t>
  </si>
  <si>
    <t>Обеспечение проведения выборов и референдумов</t>
  </si>
  <si>
    <t>0107</t>
  </si>
  <si>
    <t>Другие общегосударственные вопросы</t>
  </si>
  <si>
    <t xml:space="preserve"> Исполнение судебных актов Российской Федерации и мировых соглашений по возмещению причиненного вреда</t>
  </si>
  <si>
    <t>Другие общегосударственные расходы</t>
  </si>
  <si>
    <t xml:space="preserve">  Уплатаналогов, сборов и иных платежей </t>
  </si>
  <si>
    <t>850</t>
  </si>
  <si>
    <t>Жилищно-коммунальное хозяйство</t>
  </si>
  <si>
    <t>0500</t>
  </si>
  <si>
    <t>Прочая закупка товаро, работ, услуг</t>
  </si>
  <si>
    <t>99 9 11 83590</t>
  </si>
  <si>
    <t>Бюджетные инвестиции в объекты капитального строительства государственной муниципальной собственности</t>
  </si>
  <si>
    <t>414</t>
  </si>
  <si>
    <t>Культура , кинематография</t>
  </si>
  <si>
    <t>0800</t>
  </si>
  <si>
    <t>Межбюджетные трансферты от добровольных взносов и пожертвований на проведение культурно-массовых мероприятий</t>
  </si>
  <si>
    <t>Культура</t>
  </si>
  <si>
    <t>Социальное обеспечение населения</t>
  </si>
  <si>
    <t>Массовый спорт</t>
  </si>
  <si>
    <t xml:space="preserve">  Прочая закупка товаров,работ,услуг</t>
  </si>
  <si>
    <t>Ведущий специалист по финансово-бюджетным вопросам</t>
  </si>
  <si>
    <t>Н.С.Ульянова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</si>
</sst>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5" formatCode="#,##0.00_ ;\-#,##0.00\ "/>
    <numFmt numFmtId="177" formatCode="#,##0.00_ ;\-#,##0.00"/>
  </numFmts>
  <fonts count="12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8"/>
      <color rgb="FF000000"/>
      <name val="Arial Cyr"/>
    </font>
    <font>
      <sz val="8"/>
      <color rgb="FF000000"/>
      <name val="Arial Cyr"/>
      <charset val="204"/>
    </font>
    <font>
      <sz val="9"/>
      <color rgb="FF000000"/>
      <name val="Arial Cyr"/>
      <charset val="204"/>
    </font>
    <font>
      <sz val="9"/>
      <color theme="5"/>
      <name val="Arial Cyr"/>
      <charset val="204"/>
    </font>
    <font>
      <sz val="9"/>
      <color rgb="FF7030A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2">
      <alignment horizontal="left" wrapText="1"/>
    </xf>
    <xf numFmtId="0" fontId="7" fillId="0" borderId="3">
      <alignment horizontal="left" wrapText="1"/>
    </xf>
    <xf numFmtId="0" fontId="7" fillId="0" borderId="4">
      <alignment horizontal="left" wrapText="1"/>
    </xf>
    <xf numFmtId="0" fontId="7" fillId="0" borderId="5">
      <alignment horizontal="center" shrinkToFit="1"/>
    </xf>
    <xf numFmtId="49" fontId="7" fillId="0" borderId="6">
      <alignment horizontal="center" wrapText="1"/>
    </xf>
    <xf numFmtId="165" fontId="7" fillId="0" borderId="7">
      <alignment horizontal="right" shrinkToFit="1"/>
    </xf>
    <xf numFmtId="4" fontId="7" fillId="0" borderId="8">
      <alignment horizontal="right" wrapText="1"/>
    </xf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4" fontId="3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0" fontId="4" fillId="2" borderId="1" xfId="0" applyNumberFormat="1" applyFont="1" applyFill="1" applyBorder="1" applyAlignment="1"/>
    <xf numFmtId="0" fontId="8" fillId="3" borderId="2" xfId="1" applyNumberFormat="1" applyFont="1" applyFill="1" applyProtection="1">
      <alignment horizontal="left" wrapText="1"/>
    </xf>
    <xf numFmtId="49" fontId="9" fillId="3" borderId="1" xfId="4" applyNumberFormat="1" applyFont="1" applyFill="1" applyBorder="1" applyProtection="1">
      <alignment horizontal="center" shrinkToFit="1"/>
    </xf>
    <xf numFmtId="177" fontId="9" fillId="3" borderId="1" xfId="6" applyNumberFormat="1" applyFont="1" applyFill="1" applyBorder="1" applyProtection="1">
      <alignment horizontal="right" shrinkToFit="1"/>
    </xf>
    <xf numFmtId="0" fontId="8" fillId="0" borderId="3" xfId="2" applyNumberFormat="1" applyFont="1" applyProtection="1">
      <alignment horizontal="left" wrapText="1"/>
    </xf>
    <xf numFmtId="49" fontId="9" fillId="0" borderId="1" xfId="5" applyNumberFormat="1" applyFont="1" applyBorder="1" applyProtection="1">
      <alignment horizontal="center" wrapText="1"/>
    </xf>
    <xf numFmtId="4" fontId="9" fillId="0" borderId="1" xfId="7" applyNumberFormat="1" applyFont="1" applyBorder="1" applyProtection="1">
      <alignment horizontal="right" wrapText="1"/>
    </xf>
    <xf numFmtId="0" fontId="8" fillId="3" borderId="3" xfId="2" applyNumberFormat="1" applyFont="1" applyFill="1" applyProtection="1">
      <alignment horizontal="left" wrapText="1"/>
    </xf>
    <xf numFmtId="49" fontId="9" fillId="3" borderId="1" xfId="5" applyNumberFormat="1" applyFont="1" applyFill="1" applyBorder="1" applyProtection="1">
      <alignment horizontal="center" wrapText="1"/>
    </xf>
    <xf numFmtId="4" fontId="9" fillId="3" borderId="1" xfId="7" applyNumberFormat="1" applyFont="1" applyFill="1" applyBorder="1" applyProtection="1">
      <alignment horizontal="right" wrapText="1"/>
    </xf>
    <xf numFmtId="4" fontId="9" fillId="0" borderId="1" xfId="7" applyNumberFormat="1" applyFont="1" applyFill="1" applyBorder="1" applyProtection="1">
      <alignment horizontal="right" wrapText="1"/>
    </xf>
    <xf numFmtId="49" fontId="6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" fontId="9" fillId="2" borderId="1" xfId="7" applyNumberFormat="1" applyFont="1" applyFill="1" applyBorder="1" applyProtection="1">
      <alignment horizontal="right" wrapText="1"/>
    </xf>
    <xf numFmtId="0" fontId="8" fillId="4" borderId="3" xfId="2" applyNumberFormat="1" applyFont="1" applyFill="1" applyProtection="1">
      <alignment horizontal="left" wrapText="1"/>
    </xf>
    <xf numFmtId="49" fontId="9" fillId="4" borderId="1" xfId="5" applyNumberFormat="1" applyFont="1" applyFill="1" applyBorder="1" applyProtection="1">
      <alignment horizontal="center" wrapText="1"/>
    </xf>
    <xf numFmtId="4" fontId="9" fillId="4" borderId="1" xfId="7" applyNumberFormat="1" applyFont="1" applyFill="1" applyBorder="1" applyProtection="1">
      <alignment horizontal="right" wrapText="1"/>
    </xf>
    <xf numFmtId="4" fontId="9" fillId="5" borderId="1" xfId="7" applyNumberFormat="1" applyFont="1" applyFill="1" applyBorder="1" applyProtection="1">
      <alignment horizontal="right" wrapText="1"/>
    </xf>
    <xf numFmtId="49" fontId="11" fillId="2" borderId="1" xfId="0" applyNumberFormat="1" applyFont="1" applyFill="1" applyBorder="1" applyAlignment="1">
      <alignment horizontal="center"/>
    </xf>
    <xf numFmtId="49" fontId="9" fillId="4" borderId="1" xfId="4" applyNumberFormat="1" applyFont="1" applyFill="1" applyBorder="1" applyProtection="1">
      <alignment horizontal="center" shrinkToFit="1"/>
    </xf>
    <xf numFmtId="4" fontId="6" fillId="0" borderId="1" xfId="7" applyNumberFormat="1" applyFont="1" applyFill="1" applyBorder="1" applyProtection="1">
      <alignment horizontal="right" wrapText="1"/>
    </xf>
    <xf numFmtId="49" fontId="9" fillId="0" borderId="6" xfId="5" applyNumberFormat="1" applyFont="1" applyProtection="1">
      <alignment horizontal="center" wrapText="1"/>
    </xf>
    <xf numFmtId="4" fontId="9" fillId="0" borderId="8" xfId="7" applyNumberFormat="1" applyFont="1" applyProtection="1">
      <alignment horizontal="right" wrapText="1"/>
    </xf>
    <xf numFmtId="0" fontId="8" fillId="0" borderId="4" xfId="3" applyNumberFormat="1" applyFont="1" applyProtection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49" fontId="9" fillId="3" borderId="3" xfId="2" applyNumberFormat="1" applyFont="1" applyFill="1" applyAlignment="1" applyProtection="1">
      <alignment horizontal="center" vertical="center" wrapText="1"/>
    </xf>
    <xf numFmtId="49" fontId="9" fillId="3" borderId="3" xfId="2" applyNumberFormat="1" applyFont="1" applyFill="1" applyAlignment="1" applyProtection="1">
      <alignment horizontal="center" wrapText="1"/>
    </xf>
    <xf numFmtId="43" fontId="9" fillId="3" borderId="3" xfId="8" applyFont="1" applyFill="1" applyBorder="1" applyAlignment="1" applyProtection="1">
      <alignment horizontal="right" wrapText="1"/>
    </xf>
    <xf numFmtId="49" fontId="6" fillId="4" borderId="1" xfId="0" applyNumberFormat="1" applyFont="1" applyFill="1" applyBorder="1" applyAlignment="1">
      <alignment horizontal="center"/>
    </xf>
    <xf numFmtId="49" fontId="9" fillId="0" borderId="1" xfId="5" applyNumberFormat="1" applyFont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" fontId="9" fillId="0" borderId="1" xfId="7" applyNumberFormat="1" applyFont="1" applyBorder="1" applyAlignment="1" applyProtection="1">
      <alignment horizontal="right" vertical="center" wrapText="1"/>
    </xf>
    <xf numFmtId="0" fontId="9" fillId="3" borderId="3" xfId="2" applyNumberFormat="1" applyFont="1" applyFill="1" applyProtection="1">
      <alignment horizontal="left" wrapText="1"/>
    </xf>
    <xf numFmtId="0" fontId="9" fillId="4" borderId="3" xfId="2" applyNumberFormat="1" applyFont="1" applyFill="1" applyAlignment="1" applyProtection="1">
      <alignment horizontal="center" wrapText="1"/>
    </xf>
    <xf numFmtId="49" fontId="9" fillId="4" borderId="3" xfId="2" applyNumberFormat="1" applyFont="1" applyFill="1" applyAlignment="1" applyProtection="1">
      <alignment horizontal="center" wrapText="1"/>
    </xf>
    <xf numFmtId="43" fontId="9" fillId="4" borderId="3" xfId="8" applyFont="1" applyFill="1" applyBorder="1" applyAlignment="1" applyProtection="1">
      <alignment horizontal="right" wrapText="1"/>
    </xf>
    <xf numFmtId="2" fontId="9" fillId="4" borderId="3" xfId="8" applyNumberFormat="1" applyFont="1" applyFill="1" applyBorder="1" applyAlignment="1" applyProtection="1">
      <alignment horizontal="right" wrapText="1"/>
    </xf>
    <xf numFmtId="0" fontId="9" fillId="4" borderId="3" xfId="2" applyNumberFormat="1" applyFont="1" applyFill="1" applyProtection="1">
      <alignment horizontal="left" wrapText="1"/>
    </xf>
  </cellXfs>
  <cellStyles count="9">
    <cellStyle name="xl29" xfId="1"/>
    <cellStyle name="xl70" xfId="2"/>
    <cellStyle name="xl71" xfId="3"/>
    <cellStyle name="xl74" xfId="4"/>
    <cellStyle name="xl75" xfId="5"/>
    <cellStyle name="xl82" xfId="6"/>
    <cellStyle name="xl83" xfId="7"/>
    <cellStyle name="Обычный" xfId="0" builtinId="0"/>
    <cellStyle name="Финансовый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>
      <selection activeCell="K13" sqref="K13"/>
    </sheetView>
  </sheetViews>
  <sheetFormatPr defaultRowHeight="13.2"/>
  <cols>
    <col min="1" max="1" width="42.109375" customWidth="1"/>
    <col min="2" max="2" width="10" customWidth="1"/>
    <col min="3" max="3" width="18.6640625" customWidth="1"/>
    <col min="5" max="5" width="15.109375" customWidth="1"/>
    <col min="6" max="6" width="13.21875" customWidth="1"/>
    <col min="7" max="7" width="12.88671875" customWidth="1"/>
  </cols>
  <sheetData>
    <row r="1" spans="1:10" s="6" customFormat="1">
      <c r="A1"/>
      <c r="B1"/>
      <c r="C1"/>
      <c r="D1"/>
      <c r="E1"/>
      <c r="F1" s="36" t="s">
        <v>13</v>
      </c>
      <c r="G1" s="36"/>
      <c r="H1" s="36"/>
      <c r="J1"/>
    </row>
    <row r="2" spans="1:10" s="6" customFormat="1">
      <c r="A2"/>
      <c r="B2"/>
      <c r="C2"/>
      <c r="D2"/>
      <c r="E2"/>
      <c r="F2" s="37" t="s">
        <v>66</v>
      </c>
      <c r="G2" s="37"/>
      <c r="H2" s="37"/>
      <c r="I2" s="37"/>
      <c r="J2"/>
    </row>
    <row r="3" spans="1:10" s="6" customFormat="1">
      <c r="A3"/>
      <c r="B3"/>
      <c r="C3"/>
      <c r="D3"/>
      <c r="E3"/>
      <c r="F3" s="38" t="s">
        <v>11</v>
      </c>
      <c r="G3" s="38"/>
      <c r="H3" s="38"/>
      <c r="I3" s="38"/>
      <c r="J3"/>
    </row>
    <row r="4" spans="1:10" s="6" customFormat="1">
      <c r="A4"/>
      <c r="B4"/>
      <c r="C4"/>
      <c r="D4"/>
      <c r="E4"/>
      <c r="F4" s="37" t="s">
        <v>12</v>
      </c>
      <c r="G4" s="37"/>
      <c r="H4" s="37"/>
      <c r="I4" s="37"/>
      <c r="J4"/>
    </row>
    <row r="5" spans="1:10" s="6" customFormat="1">
      <c r="A5"/>
      <c r="B5"/>
      <c r="C5"/>
      <c r="D5"/>
      <c r="E5"/>
      <c r="F5" s="37" t="s">
        <v>119</v>
      </c>
      <c r="G5" s="37"/>
      <c r="H5" s="37"/>
      <c r="I5" s="37"/>
      <c r="J5"/>
    </row>
    <row r="6" spans="1:10" s="6" customFormat="1" ht="16.8" customHeight="1">
      <c r="A6"/>
      <c r="B6"/>
      <c r="C6"/>
      <c r="D6"/>
      <c r="E6"/>
      <c r="F6" s="39" t="s">
        <v>120</v>
      </c>
      <c r="G6" s="39"/>
      <c r="H6" s="39"/>
      <c r="I6" s="39"/>
      <c r="J6"/>
    </row>
    <row r="7" spans="1:10" s="6" customFormat="1" ht="16.8" customHeight="1">
      <c r="A7" s="35" t="s">
        <v>121</v>
      </c>
      <c r="B7" s="35"/>
      <c r="C7" s="35"/>
      <c r="D7" s="35"/>
      <c r="E7" s="35"/>
      <c r="F7" s="35"/>
      <c r="G7" s="35"/>
      <c r="H7" s="35"/>
      <c r="I7"/>
      <c r="J7"/>
    </row>
    <row r="8" spans="1:10" s="6" customFormat="1" ht="22.2" customHeight="1">
      <c r="A8" s="35"/>
      <c r="B8" s="35"/>
      <c r="C8" s="35"/>
      <c r="D8" s="35"/>
      <c r="E8" s="35"/>
      <c r="F8" s="35"/>
      <c r="G8" s="35"/>
      <c r="H8" s="35"/>
      <c r="I8"/>
      <c r="J8"/>
    </row>
    <row r="9" spans="1:10" s="6" customFormat="1" ht="21.75" customHeight="1">
      <c r="A9" s="7"/>
      <c r="B9" s="7"/>
      <c r="C9" s="8"/>
      <c r="D9" s="8"/>
      <c r="E9" s="8"/>
      <c r="F9" s="8"/>
      <c r="G9" s="8" t="s">
        <v>122</v>
      </c>
      <c r="H9" s="9"/>
      <c r="I9"/>
      <c r="J9"/>
    </row>
    <row r="10" spans="1:10" s="6" customFormat="1" ht="34.200000000000003">
      <c r="A10" s="1" t="s">
        <v>59</v>
      </c>
      <c r="B10" s="1" t="s">
        <v>36</v>
      </c>
      <c r="C10" s="1" t="s">
        <v>37</v>
      </c>
      <c r="D10" s="1" t="s">
        <v>38</v>
      </c>
      <c r="E10" s="2" t="s">
        <v>60</v>
      </c>
      <c r="F10" s="2" t="s">
        <v>61</v>
      </c>
      <c r="G10" s="10" t="s">
        <v>58</v>
      </c>
      <c r="H10" s="9"/>
      <c r="I10"/>
      <c r="J10"/>
    </row>
    <row r="11" spans="1:10" s="6" customFormat="1" ht="25.8" customHeight="1">
      <c r="A11" s="12" t="s">
        <v>67</v>
      </c>
      <c r="B11" s="13" t="s">
        <v>68</v>
      </c>
      <c r="C11" s="13" t="s">
        <v>39</v>
      </c>
      <c r="D11" s="13" t="s">
        <v>10</v>
      </c>
      <c r="E11" s="14">
        <f>SUM(E12:E14)</f>
        <v>1536600.84</v>
      </c>
      <c r="F11" s="14">
        <f>SUM(F12:F14)</f>
        <v>1536600.84</v>
      </c>
      <c r="G11" s="14">
        <f>F11/E11*100</f>
        <v>100</v>
      </c>
      <c r="H11"/>
      <c r="I11"/>
      <c r="J11"/>
    </row>
    <row r="12" spans="1:10" ht="21">
      <c r="A12" s="15" t="s">
        <v>69</v>
      </c>
      <c r="B12" s="16" t="s">
        <v>68</v>
      </c>
      <c r="C12" s="16" t="s">
        <v>16</v>
      </c>
      <c r="D12" s="16" t="s">
        <v>4</v>
      </c>
      <c r="E12" s="17">
        <v>1247679.78</v>
      </c>
      <c r="F12" s="17">
        <v>1247679.78</v>
      </c>
      <c r="G12" s="14">
        <f t="shared" ref="G12:G75" si="0">F12/E12*100</f>
        <v>100</v>
      </c>
    </row>
    <row r="13" spans="1:10" ht="21">
      <c r="A13" s="15" t="s">
        <v>70</v>
      </c>
      <c r="B13" s="16" t="s">
        <v>68</v>
      </c>
      <c r="C13" s="16" t="s">
        <v>16</v>
      </c>
      <c r="D13" s="16" t="s">
        <v>5</v>
      </c>
      <c r="E13" s="17">
        <v>33982.5</v>
      </c>
      <c r="F13" s="17">
        <v>33982.5</v>
      </c>
      <c r="G13" s="14">
        <f t="shared" si="0"/>
        <v>100</v>
      </c>
    </row>
    <row r="14" spans="1:10" ht="31.2">
      <c r="A14" s="15" t="s">
        <v>71</v>
      </c>
      <c r="B14" s="16" t="s">
        <v>68</v>
      </c>
      <c r="C14" s="16" t="s">
        <v>16</v>
      </c>
      <c r="D14" s="16" t="s">
        <v>18</v>
      </c>
      <c r="E14" s="17">
        <v>254938.56</v>
      </c>
      <c r="F14" s="17">
        <v>254938.56</v>
      </c>
      <c r="G14" s="14">
        <f t="shared" si="0"/>
        <v>100</v>
      </c>
    </row>
    <row r="15" spans="1:10" ht="21">
      <c r="A15" s="18" t="s">
        <v>72</v>
      </c>
      <c r="B15" s="19" t="s">
        <v>73</v>
      </c>
      <c r="C15" s="13" t="s">
        <v>39</v>
      </c>
      <c r="D15" s="13" t="s">
        <v>10</v>
      </c>
      <c r="E15" s="20">
        <f>SUM(E16:E20)</f>
        <v>471768.33999999997</v>
      </c>
      <c r="F15" s="20">
        <f>SUM(F16:F20)</f>
        <v>0</v>
      </c>
      <c r="G15" s="14">
        <f t="shared" si="0"/>
        <v>0</v>
      </c>
    </row>
    <row r="16" spans="1:10" ht="21">
      <c r="A16" s="15" t="s">
        <v>69</v>
      </c>
      <c r="B16" s="16" t="s">
        <v>73</v>
      </c>
      <c r="C16" s="16" t="s">
        <v>17</v>
      </c>
      <c r="D16" s="16" t="s">
        <v>4</v>
      </c>
      <c r="E16" s="17">
        <v>362341</v>
      </c>
      <c r="F16" s="17">
        <v>0</v>
      </c>
      <c r="G16" s="14">
        <f t="shared" si="0"/>
        <v>0</v>
      </c>
    </row>
    <row r="17" spans="1:7" ht="21">
      <c r="A17" s="15" t="s">
        <v>70</v>
      </c>
      <c r="B17" s="16" t="s">
        <v>73</v>
      </c>
      <c r="C17" s="16" t="s">
        <v>17</v>
      </c>
      <c r="D17" s="16" t="s">
        <v>5</v>
      </c>
      <c r="E17" s="17">
        <v>0</v>
      </c>
      <c r="F17" s="17">
        <v>0</v>
      </c>
      <c r="G17" s="14">
        <v>0</v>
      </c>
    </row>
    <row r="18" spans="1:7" ht="31.2">
      <c r="A18" s="15" t="s">
        <v>71</v>
      </c>
      <c r="B18" s="16" t="s">
        <v>73</v>
      </c>
      <c r="C18" s="16" t="s">
        <v>17</v>
      </c>
      <c r="D18" s="16" t="s">
        <v>18</v>
      </c>
      <c r="E18" s="17">
        <v>109427.34</v>
      </c>
      <c r="F18" s="17">
        <v>0</v>
      </c>
      <c r="G18" s="14">
        <f t="shared" si="0"/>
        <v>0</v>
      </c>
    </row>
    <row r="19" spans="1:7" ht="21">
      <c r="A19" s="15" t="s">
        <v>74</v>
      </c>
      <c r="B19" s="16" t="s">
        <v>73</v>
      </c>
      <c r="C19" s="16" t="s">
        <v>17</v>
      </c>
      <c r="D19" s="16" t="s">
        <v>8</v>
      </c>
      <c r="E19" s="17">
        <v>0</v>
      </c>
      <c r="F19" s="17">
        <v>0</v>
      </c>
      <c r="G19" s="14">
        <v>0</v>
      </c>
    </row>
    <row r="20" spans="1:7" ht="21">
      <c r="A20" s="15" t="s">
        <v>75</v>
      </c>
      <c r="B20" s="16" t="s">
        <v>73</v>
      </c>
      <c r="C20" s="16" t="s">
        <v>17</v>
      </c>
      <c r="D20" s="16" t="s">
        <v>1</v>
      </c>
      <c r="E20" s="17">
        <v>0</v>
      </c>
      <c r="F20" s="17">
        <v>0</v>
      </c>
      <c r="G20" s="14">
        <v>0</v>
      </c>
    </row>
    <row r="21" spans="1:7" ht="21">
      <c r="A21" s="18" t="s">
        <v>76</v>
      </c>
      <c r="B21" s="19" t="s">
        <v>77</v>
      </c>
      <c r="C21" s="13" t="s">
        <v>39</v>
      </c>
      <c r="D21" s="13" t="s">
        <v>10</v>
      </c>
      <c r="E21" s="20">
        <f>SUM(E22:E26)</f>
        <v>367230.82000000007</v>
      </c>
      <c r="F21" s="20">
        <f>SUM(F22:F26)</f>
        <v>367230.82000000007</v>
      </c>
      <c r="G21" s="14">
        <f t="shared" si="0"/>
        <v>100</v>
      </c>
    </row>
    <row r="22" spans="1:7" ht="21">
      <c r="A22" s="15" t="s">
        <v>69</v>
      </c>
      <c r="B22" s="16" t="s">
        <v>77</v>
      </c>
      <c r="C22" s="22" t="s">
        <v>19</v>
      </c>
      <c r="D22" s="16" t="s">
        <v>4</v>
      </c>
      <c r="E22" s="17">
        <v>262847.78000000003</v>
      </c>
      <c r="F22" s="17">
        <v>262847.78000000003</v>
      </c>
      <c r="G22" s="14">
        <f t="shared" si="0"/>
        <v>100</v>
      </c>
    </row>
    <row r="23" spans="1:7" ht="21">
      <c r="A23" s="15" t="s">
        <v>70</v>
      </c>
      <c r="B23" s="16" t="s">
        <v>77</v>
      </c>
      <c r="C23" s="22" t="s">
        <v>19</v>
      </c>
      <c r="D23" s="16" t="s">
        <v>5</v>
      </c>
      <c r="E23" s="17">
        <v>0</v>
      </c>
      <c r="F23" s="17">
        <v>0</v>
      </c>
      <c r="G23" s="14">
        <v>0</v>
      </c>
    </row>
    <row r="24" spans="1:7" ht="31.2">
      <c r="A24" s="15" t="s">
        <v>71</v>
      </c>
      <c r="B24" s="16" t="s">
        <v>77</v>
      </c>
      <c r="C24" s="22" t="s">
        <v>19</v>
      </c>
      <c r="D24" s="16" t="s">
        <v>18</v>
      </c>
      <c r="E24" s="17">
        <v>92519.52</v>
      </c>
      <c r="F24" s="17">
        <v>92519.52</v>
      </c>
      <c r="G24" s="14">
        <f t="shared" si="0"/>
        <v>100</v>
      </c>
    </row>
    <row r="25" spans="1:7">
      <c r="A25" s="15" t="s">
        <v>78</v>
      </c>
      <c r="B25" s="16" t="s">
        <v>77</v>
      </c>
      <c r="C25" s="22" t="s">
        <v>19</v>
      </c>
      <c r="D25" s="16" t="s">
        <v>9</v>
      </c>
      <c r="E25" s="17">
        <v>11788</v>
      </c>
      <c r="F25" s="17">
        <v>11788</v>
      </c>
      <c r="G25" s="14">
        <f t="shared" si="0"/>
        <v>100</v>
      </c>
    </row>
    <row r="26" spans="1:7">
      <c r="A26" s="15" t="s">
        <v>79</v>
      </c>
      <c r="B26" s="16" t="s">
        <v>77</v>
      </c>
      <c r="C26" s="22" t="s">
        <v>19</v>
      </c>
      <c r="D26" s="16" t="s">
        <v>20</v>
      </c>
      <c r="E26" s="17">
        <v>75.52</v>
      </c>
      <c r="F26" s="17">
        <v>75.52</v>
      </c>
      <c r="G26" s="14">
        <f t="shared" si="0"/>
        <v>100</v>
      </c>
    </row>
    <row r="27" spans="1:7">
      <c r="A27" s="18" t="s">
        <v>123</v>
      </c>
      <c r="B27" s="40" t="s">
        <v>124</v>
      </c>
      <c r="C27" s="41" t="s">
        <v>39</v>
      </c>
      <c r="D27" s="41" t="s">
        <v>10</v>
      </c>
      <c r="E27" s="42">
        <f>E28</f>
        <v>352168.27</v>
      </c>
      <c r="F27" s="42">
        <f>F28</f>
        <v>296615.81</v>
      </c>
      <c r="G27" s="14">
        <f t="shared" si="0"/>
        <v>84.225591930811945</v>
      </c>
    </row>
    <row r="28" spans="1:7">
      <c r="A28" s="15" t="s">
        <v>89</v>
      </c>
      <c r="B28" s="16" t="s">
        <v>124</v>
      </c>
      <c r="C28" s="22" t="s">
        <v>24</v>
      </c>
      <c r="D28" s="16" t="s">
        <v>90</v>
      </c>
      <c r="E28" s="17">
        <v>352168.27</v>
      </c>
      <c r="F28" s="17">
        <v>296615.81</v>
      </c>
      <c r="G28" s="14">
        <f t="shared" si="0"/>
        <v>84.225591930811945</v>
      </c>
    </row>
    <row r="29" spans="1:7">
      <c r="A29" s="18" t="s">
        <v>125</v>
      </c>
      <c r="B29" s="19" t="s">
        <v>80</v>
      </c>
      <c r="C29" s="13" t="s">
        <v>39</v>
      </c>
      <c r="D29" s="13" t="s">
        <v>10</v>
      </c>
      <c r="E29" s="20">
        <f>SUM(E30:E34)+E35+E43+E54+E56</f>
        <v>21945201.640000001</v>
      </c>
      <c r="F29" s="20">
        <f>SUM(F30:F34)+F35+F43+F54+F56</f>
        <v>21661506.73</v>
      </c>
      <c r="G29" s="14">
        <f t="shared" si="0"/>
        <v>98.707257674575644</v>
      </c>
    </row>
    <row r="30" spans="1:7">
      <c r="A30" s="15" t="s">
        <v>81</v>
      </c>
      <c r="B30" s="16" t="s">
        <v>80</v>
      </c>
      <c r="C30" s="23" t="s">
        <v>63</v>
      </c>
      <c r="D30" s="16" t="s">
        <v>82</v>
      </c>
      <c r="E30" s="17">
        <f>60000</f>
        <v>60000</v>
      </c>
      <c r="F30" s="24">
        <v>60000</v>
      </c>
      <c r="G30" s="14">
        <f t="shared" si="0"/>
        <v>100</v>
      </c>
    </row>
    <row r="31" spans="1:7" ht="21">
      <c r="A31" s="15" t="s">
        <v>83</v>
      </c>
      <c r="B31" s="16" t="s">
        <v>80</v>
      </c>
      <c r="C31" s="23" t="s">
        <v>41</v>
      </c>
      <c r="D31" s="16" t="s">
        <v>14</v>
      </c>
      <c r="E31" s="17">
        <v>15287800</v>
      </c>
      <c r="F31" s="17">
        <v>15287794.4</v>
      </c>
      <c r="G31" s="14">
        <f t="shared" si="0"/>
        <v>99.999963369484163</v>
      </c>
    </row>
    <row r="32" spans="1:7" ht="21">
      <c r="A32" s="15" t="s">
        <v>126</v>
      </c>
      <c r="B32" s="16" t="s">
        <v>80</v>
      </c>
      <c r="C32" s="23" t="s">
        <v>24</v>
      </c>
      <c r="D32" s="16" t="s">
        <v>14</v>
      </c>
      <c r="E32" s="17">
        <v>35300</v>
      </c>
      <c r="F32" s="17">
        <v>35300</v>
      </c>
      <c r="G32" s="14">
        <f t="shared" si="0"/>
        <v>100</v>
      </c>
    </row>
    <row r="33" spans="1:7" ht="21">
      <c r="A33" s="15" t="s">
        <v>83</v>
      </c>
      <c r="B33" s="16" t="s">
        <v>80</v>
      </c>
      <c r="C33" s="22" t="s">
        <v>40</v>
      </c>
      <c r="D33" s="16" t="s">
        <v>14</v>
      </c>
      <c r="E33" s="17">
        <v>480675.56</v>
      </c>
      <c r="F33" s="17">
        <v>480675.56</v>
      </c>
      <c r="G33" s="14">
        <f t="shared" si="0"/>
        <v>100</v>
      </c>
    </row>
    <row r="34" spans="1:7">
      <c r="A34" s="15" t="s">
        <v>79</v>
      </c>
      <c r="B34" s="16" t="s">
        <v>80</v>
      </c>
      <c r="C34" s="22" t="s">
        <v>40</v>
      </c>
      <c r="D34" s="16" t="s">
        <v>20</v>
      </c>
      <c r="E34" s="17">
        <v>19000</v>
      </c>
      <c r="F34" s="17">
        <v>19000</v>
      </c>
      <c r="G34" s="14">
        <f t="shared" si="0"/>
        <v>100</v>
      </c>
    </row>
    <row r="35" spans="1:7" ht="21">
      <c r="A35" s="25" t="s">
        <v>84</v>
      </c>
      <c r="B35" s="26" t="s">
        <v>80</v>
      </c>
      <c r="C35" s="26" t="s">
        <v>85</v>
      </c>
      <c r="D35" s="26" t="s">
        <v>10</v>
      </c>
      <c r="E35" s="27">
        <f>SUM(E36:E42)</f>
        <v>180000.04</v>
      </c>
      <c r="F35" s="27">
        <f>SUM(F36:F42)</f>
        <v>180000.04</v>
      </c>
      <c r="G35" s="14">
        <f t="shared" si="0"/>
        <v>100</v>
      </c>
    </row>
    <row r="36" spans="1:7" ht="31.2">
      <c r="A36" s="15" t="s">
        <v>86</v>
      </c>
      <c r="B36" s="16" t="s">
        <v>80</v>
      </c>
      <c r="C36" s="22" t="s">
        <v>24</v>
      </c>
      <c r="D36" s="16" t="s">
        <v>28</v>
      </c>
      <c r="E36" s="17">
        <v>0</v>
      </c>
      <c r="F36" s="17">
        <v>0</v>
      </c>
      <c r="G36" s="14">
        <v>0</v>
      </c>
    </row>
    <row r="37" spans="1:7" ht="21">
      <c r="A37" s="15" t="s">
        <v>74</v>
      </c>
      <c r="B37" s="16" t="s">
        <v>80</v>
      </c>
      <c r="C37" s="22" t="s">
        <v>24</v>
      </c>
      <c r="D37" s="16" t="s">
        <v>8</v>
      </c>
      <c r="E37" s="17">
        <v>0</v>
      </c>
      <c r="F37" s="17">
        <v>0</v>
      </c>
      <c r="G37" s="14">
        <v>0</v>
      </c>
    </row>
    <row r="38" spans="1:7" ht="21">
      <c r="A38" s="15" t="s">
        <v>87</v>
      </c>
      <c r="B38" s="16" t="s">
        <v>80</v>
      </c>
      <c r="C38" s="22" t="s">
        <v>42</v>
      </c>
      <c r="D38" s="16" t="s">
        <v>62</v>
      </c>
      <c r="E38" s="17">
        <v>0</v>
      </c>
      <c r="F38" s="17">
        <v>0</v>
      </c>
      <c r="G38" s="14">
        <v>0</v>
      </c>
    </row>
    <row r="39" spans="1:7" ht="21">
      <c r="A39" s="15" t="s">
        <v>75</v>
      </c>
      <c r="B39" s="16" t="s">
        <v>80</v>
      </c>
      <c r="C39" s="22" t="s">
        <v>42</v>
      </c>
      <c r="D39" s="16" t="s">
        <v>1</v>
      </c>
      <c r="E39" s="17">
        <v>180000.04</v>
      </c>
      <c r="F39" s="17">
        <v>180000.04</v>
      </c>
      <c r="G39" s="14">
        <f t="shared" si="0"/>
        <v>100</v>
      </c>
    </row>
    <row r="40" spans="1:7" ht="21">
      <c r="A40" s="15" t="s">
        <v>83</v>
      </c>
      <c r="B40" s="16" t="s">
        <v>80</v>
      </c>
      <c r="C40" s="22" t="s">
        <v>24</v>
      </c>
      <c r="D40" s="16" t="s">
        <v>14</v>
      </c>
      <c r="E40" s="17">
        <v>0</v>
      </c>
      <c r="F40" s="17">
        <v>0</v>
      </c>
      <c r="G40" s="14">
        <v>0</v>
      </c>
    </row>
    <row r="41" spans="1:7" ht="21">
      <c r="A41" s="15" t="s">
        <v>88</v>
      </c>
      <c r="B41" s="16" t="s">
        <v>80</v>
      </c>
      <c r="C41" s="22" t="s">
        <v>24</v>
      </c>
      <c r="D41" s="16" t="s">
        <v>3</v>
      </c>
      <c r="E41" s="17">
        <v>0</v>
      </c>
      <c r="F41" s="17">
        <v>0</v>
      </c>
      <c r="G41" s="14">
        <v>0</v>
      </c>
    </row>
    <row r="42" spans="1:7">
      <c r="A42" s="15" t="s">
        <v>89</v>
      </c>
      <c r="B42" s="16" t="s">
        <v>80</v>
      </c>
      <c r="C42" s="22" t="s">
        <v>24</v>
      </c>
      <c r="D42" s="16" t="s">
        <v>90</v>
      </c>
      <c r="E42" s="28">
        <v>0</v>
      </c>
      <c r="F42" s="17">
        <v>0</v>
      </c>
      <c r="G42" s="14">
        <v>0</v>
      </c>
    </row>
    <row r="43" spans="1:7">
      <c r="A43" s="25" t="s">
        <v>127</v>
      </c>
      <c r="B43" s="26" t="s">
        <v>80</v>
      </c>
      <c r="C43" s="26" t="s">
        <v>27</v>
      </c>
      <c r="D43" s="26" t="s">
        <v>10</v>
      </c>
      <c r="E43" s="27">
        <f>SUM(E44:E53)</f>
        <v>5747389.5999999996</v>
      </c>
      <c r="F43" s="27">
        <f>SUM(F44:F53)</f>
        <v>5463700.2899999991</v>
      </c>
      <c r="G43" s="14">
        <f t="shared" si="0"/>
        <v>95.06403202594791</v>
      </c>
    </row>
    <row r="44" spans="1:7">
      <c r="A44" s="15" t="s">
        <v>91</v>
      </c>
      <c r="B44" s="16" t="s">
        <v>80</v>
      </c>
      <c r="C44" s="22" t="s">
        <v>27</v>
      </c>
      <c r="D44" s="16" t="s">
        <v>2</v>
      </c>
      <c r="E44" s="17">
        <v>3405439.82</v>
      </c>
      <c r="F44" s="17">
        <v>3405439.72</v>
      </c>
      <c r="G44" s="14">
        <f t="shared" si="0"/>
        <v>99.999997063521747</v>
      </c>
    </row>
    <row r="45" spans="1:7" ht="21">
      <c r="A45" s="15" t="s">
        <v>92</v>
      </c>
      <c r="B45" s="16" t="s">
        <v>80</v>
      </c>
      <c r="C45" s="22" t="s">
        <v>27</v>
      </c>
      <c r="D45" s="16" t="s">
        <v>7</v>
      </c>
      <c r="E45" s="17">
        <v>80000</v>
      </c>
      <c r="F45" s="17">
        <f>864</f>
        <v>864</v>
      </c>
      <c r="G45" s="14">
        <f t="shared" si="0"/>
        <v>1.08</v>
      </c>
    </row>
    <row r="46" spans="1:7" ht="31.2">
      <c r="A46" s="15" t="s">
        <v>86</v>
      </c>
      <c r="B46" s="16" t="s">
        <v>80</v>
      </c>
      <c r="C46" s="22" t="s">
        <v>27</v>
      </c>
      <c r="D46" s="16" t="s">
        <v>28</v>
      </c>
      <c r="E46" s="17">
        <v>1050411.75</v>
      </c>
      <c r="F46" s="17">
        <v>858858.54</v>
      </c>
      <c r="G46" s="14">
        <f t="shared" si="0"/>
        <v>81.763988264601963</v>
      </c>
    </row>
    <row r="47" spans="1:7" ht="21">
      <c r="A47" s="15" t="s">
        <v>74</v>
      </c>
      <c r="B47" s="16" t="s">
        <v>80</v>
      </c>
      <c r="C47" s="22" t="s">
        <v>27</v>
      </c>
      <c r="D47" s="16" t="s">
        <v>8</v>
      </c>
      <c r="E47" s="17">
        <v>0</v>
      </c>
      <c r="F47" s="17">
        <v>0</v>
      </c>
      <c r="G47" s="14">
        <v>0</v>
      </c>
    </row>
    <row r="48" spans="1:7" ht="21">
      <c r="A48" s="15" t="s">
        <v>75</v>
      </c>
      <c r="B48" s="16" t="s">
        <v>80</v>
      </c>
      <c r="C48" s="22" t="s">
        <v>27</v>
      </c>
      <c r="D48" s="16" t="s">
        <v>1</v>
      </c>
      <c r="E48" s="17">
        <v>1082677.6399999999</v>
      </c>
      <c r="F48" s="17">
        <v>1069677.6399999999</v>
      </c>
      <c r="G48" s="14">
        <f t="shared" si="0"/>
        <v>98.799273253671345</v>
      </c>
    </row>
    <row r="49" spans="1:7">
      <c r="A49" s="15" t="s">
        <v>93</v>
      </c>
      <c r="B49" s="16" t="s">
        <v>80</v>
      </c>
      <c r="C49" s="22" t="s">
        <v>27</v>
      </c>
      <c r="D49" s="16" t="s">
        <v>94</v>
      </c>
      <c r="E49" s="17">
        <v>113842.97</v>
      </c>
      <c r="F49" s="17">
        <v>113842.97</v>
      </c>
      <c r="G49" s="14">
        <f t="shared" si="0"/>
        <v>100</v>
      </c>
    </row>
    <row r="50" spans="1:7" ht="21">
      <c r="A50" s="15" t="s">
        <v>95</v>
      </c>
      <c r="B50" s="16" t="s">
        <v>80</v>
      </c>
      <c r="C50" s="22" t="s">
        <v>27</v>
      </c>
      <c r="D50" s="16" t="s">
        <v>96</v>
      </c>
      <c r="E50" s="17">
        <v>0</v>
      </c>
      <c r="F50" s="17">
        <v>0</v>
      </c>
      <c r="G50" s="14">
        <v>0</v>
      </c>
    </row>
    <row r="51" spans="1:7" ht="21">
      <c r="A51" s="15" t="s">
        <v>83</v>
      </c>
      <c r="B51" s="16" t="s">
        <v>80</v>
      </c>
      <c r="C51" s="22" t="s">
        <v>27</v>
      </c>
      <c r="D51" s="16" t="s">
        <v>14</v>
      </c>
      <c r="E51" s="17">
        <v>0</v>
      </c>
      <c r="F51" s="17">
        <v>0</v>
      </c>
      <c r="G51" s="14">
        <v>0</v>
      </c>
    </row>
    <row r="52" spans="1:7">
      <c r="A52" s="15" t="s">
        <v>128</v>
      </c>
      <c r="B52" s="16" t="s">
        <v>80</v>
      </c>
      <c r="C52" s="22" t="s">
        <v>27</v>
      </c>
      <c r="D52" s="16" t="s">
        <v>129</v>
      </c>
      <c r="E52" s="17">
        <v>0</v>
      </c>
      <c r="F52" s="17">
        <v>0</v>
      </c>
      <c r="G52" s="14">
        <v>0</v>
      </c>
    </row>
    <row r="53" spans="1:7">
      <c r="A53" s="15" t="s">
        <v>79</v>
      </c>
      <c r="B53" s="16" t="s">
        <v>80</v>
      </c>
      <c r="C53" s="22" t="s">
        <v>27</v>
      </c>
      <c r="D53" s="16" t="s">
        <v>20</v>
      </c>
      <c r="E53" s="17">
        <v>15017.42</v>
      </c>
      <c r="F53" s="17">
        <v>15017.42</v>
      </c>
      <c r="G53" s="14">
        <f t="shared" si="0"/>
        <v>100</v>
      </c>
    </row>
    <row r="54" spans="1:7">
      <c r="A54" s="25"/>
      <c r="B54" s="26" t="s">
        <v>80</v>
      </c>
      <c r="C54" s="43" t="s">
        <v>43</v>
      </c>
      <c r="D54" s="26" t="s">
        <v>10</v>
      </c>
      <c r="E54" s="27">
        <v>135036.44</v>
      </c>
      <c r="F54" s="27">
        <v>135036.44</v>
      </c>
      <c r="G54" s="14">
        <f t="shared" si="0"/>
        <v>100</v>
      </c>
    </row>
    <row r="55" spans="1:7" ht="31.2">
      <c r="A55" s="15" t="s">
        <v>86</v>
      </c>
      <c r="B55" s="44" t="s">
        <v>80</v>
      </c>
      <c r="C55" s="45" t="s">
        <v>43</v>
      </c>
      <c r="D55" s="44" t="s">
        <v>28</v>
      </c>
      <c r="E55" s="46">
        <v>135036.44</v>
      </c>
      <c r="F55" s="46">
        <f>135036.44</f>
        <v>135036.44</v>
      </c>
      <c r="G55" s="14">
        <f t="shared" si="0"/>
        <v>100</v>
      </c>
    </row>
    <row r="56" spans="1:7">
      <c r="A56" s="25" t="s">
        <v>97</v>
      </c>
      <c r="B56" s="26" t="s">
        <v>80</v>
      </c>
      <c r="C56" s="26" t="s">
        <v>98</v>
      </c>
      <c r="D56" s="26" t="s">
        <v>10</v>
      </c>
      <c r="E56" s="27">
        <f>SUM(E57:E58)</f>
        <v>0</v>
      </c>
      <c r="F56" s="27">
        <f>SUM(F57:F58)</f>
        <v>0</v>
      </c>
      <c r="G56" s="14">
        <v>0</v>
      </c>
    </row>
    <row r="57" spans="1:7">
      <c r="A57" s="15" t="s">
        <v>91</v>
      </c>
      <c r="B57" s="16" t="s">
        <v>80</v>
      </c>
      <c r="C57" s="23" t="s">
        <v>50</v>
      </c>
      <c r="D57" s="16" t="s">
        <v>2</v>
      </c>
      <c r="E57" s="17">
        <v>0</v>
      </c>
      <c r="F57" s="17">
        <v>0</v>
      </c>
      <c r="G57" s="14">
        <v>0</v>
      </c>
    </row>
    <row r="58" spans="1:7" ht="31.2">
      <c r="A58" s="15" t="s">
        <v>86</v>
      </c>
      <c r="B58" s="16" t="s">
        <v>80</v>
      </c>
      <c r="C58" s="23" t="s">
        <v>50</v>
      </c>
      <c r="D58" s="16" t="s">
        <v>28</v>
      </c>
      <c r="E58" s="17">
        <v>0</v>
      </c>
      <c r="F58" s="17">
        <v>0</v>
      </c>
      <c r="G58" s="14">
        <v>0</v>
      </c>
    </row>
    <row r="59" spans="1:7">
      <c r="A59" s="18" t="s">
        <v>99</v>
      </c>
      <c r="B59" s="19" t="s">
        <v>100</v>
      </c>
      <c r="C59" s="13" t="s">
        <v>39</v>
      </c>
      <c r="D59" s="13" t="s">
        <v>10</v>
      </c>
      <c r="E59" s="20">
        <f>SUM(E60:E62)</f>
        <v>403200</v>
      </c>
      <c r="F59" s="20">
        <f>SUM(F60:F62)</f>
        <v>189884.82</v>
      </c>
      <c r="G59" s="14">
        <f t="shared" si="0"/>
        <v>47.094449404761903</v>
      </c>
    </row>
    <row r="60" spans="1:7" ht="21">
      <c r="A60" s="15" t="s">
        <v>69</v>
      </c>
      <c r="B60" s="16" t="s">
        <v>100</v>
      </c>
      <c r="C60" s="29" t="s">
        <v>29</v>
      </c>
      <c r="D60" s="16" t="s">
        <v>4</v>
      </c>
      <c r="E60" s="24">
        <v>281434</v>
      </c>
      <c r="F60" s="24">
        <v>157057.4</v>
      </c>
      <c r="G60" s="14">
        <f t="shared" si="0"/>
        <v>55.806121506285663</v>
      </c>
    </row>
    <row r="61" spans="1:7" ht="31.2">
      <c r="A61" s="15" t="s">
        <v>71</v>
      </c>
      <c r="B61" s="16" t="s">
        <v>100</v>
      </c>
      <c r="C61" s="29" t="s">
        <v>29</v>
      </c>
      <c r="D61" s="16" t="s">
        <v>18</v>
      </c>
      <c r="E61" s="24">
        <v>121766</v>
      </c>
      <c r="F61" s="24">
        <v>32827.42</v>
      </c>
      <c r="G61" s="14">
        <f t="shared" si="0"/>
        <v>26.959430382865495</v>
      </c>
    </row>
    <row r="62" spans="1:7" ht="21">
      <c r="A62" s="15" t="s">
        <v>75</v>
      </c>
      <c r="B62" s="16" t="s">
        <v>100</v>
      </c>
      <c r="C62" s="29" t="s">
        <v>29</v>
      </c>
      <c r="D62" s="16" t="s">
        <v>1</v>
      </c>
      <c r="E62" s="24">
        <v>0</v>
      </c>
      <c r="F62" s="24">
        <v>0</v>
      </c>
      <c r="G62" s="14">
        <v>0</v>
      </c>
    </row>
    <row r="63" spans="1:7" ht="21">
      <c r="A63" s="18" t="s">
        <v>101</v>
      </c>
      <c r="B63" s="19" t="s">
        <v>102</v>
      </c>
      <c r="C63" s="13" t="s">
        <v>39</v>
      </c>
      <c r="D63" s="13" t="s">
        <v>10</v>
      </c>
      <c r="E63" s="20">
        <f>SUM(E64)</f>
        <v>0</v>
      </c>
      <c r="F63" s="20">
        <f>SUM(F64)</f>
        <v>0</v>
      </c>
      <c r="G63" s="14">
        <v>0</v>
      </c>
    </row>
    <row r="64" spans="1:7" ht="21">
      <c r="A64" s="15" t="s">
        <v>75</v>
      </c>
      <c r="B64" s="16" t="s">
        <v>102</v>
      </c>
      <c r="C64" s="22" t="s">
        <v>30</v>
      </c>
      <c r="D64" s="16" t="s">
        <v>1</v>
      </c>
      <c r="E64" s="17">
        <f>40000-40000</f>
        <v>0</v>
      </c>
      <c r="F64" s="17">
        <v>0</v>
      </c>
      <c r="G64" s="14">
        <v>0</v>
      </c>
    </row>
    <row r="65" spans="1:7">
      <c r="A65" s="18" t="s">
        <v>103</v>
      </c>
      <c r="B65" s="19" t="s">
        <v>104</v>
      </c>
      <c r="C65" s="13" t="s">
        <v>39</v>
      </c>
      <c r="D65" s="13" t="s">
        <v>10</v>
      </c>
      <c r="E65" s="20">
        <f>SUM(E66)</f>
        <v>1400000</v>
      </c>
      <c r="F65" s="20">
        <f>SUM(F66)</f>
        <v>697733</v>
      </c>
      <c r="G65" s="14">
        <f t="shared" si="0"/>
        <v>49.838071428571432</v>
      </c>
    </row>
    <row r="66" spans="1:7" ht="21">
      <c r="A66" s="15" t="s">
        <v>75</v>
      </c>
      <c r="B66" s="16" t="s">
        <v>104</v>
      </c>
      <c r="C66" s="22" t="s">
        <v>31</v>
      </c>
      <c r="D66" s="16" t="s">
        <v>1</v>
      </c>
      <c r="E66" s="17">
        <v>1400000</v>
      </c>
      <c r="F66" s="17">
        <f>697733</f>
        <v>697733</v>
      </c>
      <c r="G66" s="14">
        <f t="shared" si="0"/>
        <v>49.838071428571432</v>
      </c>
    </row>
    <row r="67" spans="1:7" ht="31.2">
      <c r="A67" s="18" t="s">
        <v>105</v>
      </c>
      <c r="B67" s="19" t="s">
        <v>106</v>
      </c>
      <c r="C67" s="13" t="s">
        <v>39</v>
      </c>
      <c r="D67" s="13" t="s">
        <v>10</v>
      </c>
      <c r="E67" s="20">
        <f>SUM(E68)</f>
        <v>0</v>
      </c>
      <c r="F67" s="20">
        <f>SUM(F68)</f>
        <v>0</v>
      </c>
      <c r="G67" s="14">
        <v>0</v>
      </c>
    </row>
    <row r="68" spans="1:7" ht="21">
      <c r="A68" s="15" t="s">
        <v>75</v>
      </c>
      <c r="B68" s="16" t="s">
        <v>106</v>
      </c>
      <c r="C68" s="22" t="s">
        <v>32</v>
      </c>
      <c r="D68" s="16" t="s">
        <v>1</v>
      </c>
      <c r="E68" s="17">
        <f>25000-25000</f>
        <v>0</v>
      </c>
      <c r="F68" s="17">
        <v>0</v>
      </c>
      <c r="G68" s="14">
        <v>0</v>
      </c>
    </row>
    <row r="69" spans="1:7">
      <c r="A69" s="47" t="s">
        <v>130</v>
      </c>
      <c r="B69" s="41" t="s">
        <v>131</v>
      </c>
      <c r="C69" s="41" t="s">
        <v>39</v>
      </c>
      <c r="D69" s="41" t="s">
        <v>10</v>
      </c>
      <c r="E69" s="42">
        <f>SUM(E70+E75+E79)</f>
        <v>1188920.6200000001</v>
      </c>
      <c r="F69" s="42">
        <f>SUM(F70+F75+F79)</f>
        <v>850410.94000000006</v>
      </c>
      <c r="G69" s="14">
        <f t="shared" si="0"/>
        <v>71.527983087718667</v>
      </c>
    </row>
    <row r="70" spans="1:7">
      <c r="A70" s="25" t="s">
        <v>15</v>
      </c>
      <c r="B70" s="48" t="s">
        <v>107</v>
      </c>
      <c r="C70" s="49" t="s">
        <v>39</v>
      </c>
      <c r="D70" s="49" t="s">
        <v>10</v>
      </c>
      <c r="E70" s="50">
        <f>SUM(E71:E74)</f>
        <v>119468.14</v>
      </c>
      <c r="F70" s="50">
        <f>SUM(F71:F74)</f>
        <v>119468.14</v>
      </c>
      <c r="G70" s="14">
        <f t="shared" si="0"/>
        <v>100</v>
      </c>
    </row>
    <row r="71" spans="1:7" ht="21">
      <c r="A71" s="15" t="s">
        <v>75</v>
      </c>
      <c r="B71" s="16" t="s">
        <v>107</v>
      </c>
      <c r="C71" s="22" t="s">
        <v>44</v>
      </c>
      <c r="D71" s="16" t="s">
        <v>1</v>
      </c>
      <c r="E71" s="21">
        <v>60000</v>
      </c>
      <c r="F71" s="21">
        <v>60000</v>
      </c>
      <c r="G71" s="14">
        <f t="shared" si="0"/>
        <v>100</v>
      </c>
    </row>
    <row r="72" spans="1:7" ht="21">
      <c r="A72" s="15" t="s">
        <v>75</v>
      </c>
      <c r="B72" s="16" t="s">
        <v>107</v>
      </c>
      <c r="C72" s="22" t="s">
        <v>21</v>
      </c>
      <c r="D72" s="16" t="s">
        <v>1</v>
      </c>
      <c r="E72" s="17">
        <v>59468.14</v>
      </c>
      <c r="F72" s="21">
        <v>59468.14</v>
      </c>
      <c r="G72" s="14">
        <f t="shared" si="0"/>
        <v>100</v>
      </c>
    </row>
    <row r="73" spans="1:7" ht="21">
      <c r="A73" s="15" t="s">
        <v>75</v>
      </c>
      <c r="B73" s="16" t="s">
        <v>107</v>
      </c>
      <c r="C73" s="22" t="s">
        <v>21</v>
      </c>
      <c r="D73" s="16" t="s">
        <v>1</v>
      </c>
      <c r="E73" s="17">
        <v>0</v>
      </c>
      <c r="F73" s="21">
        <v>0</v>
      </c>
      <c r="G73" s="14">
        <v>0</v>
      </c>
    </row>
    <row r="74" spans="1:7" ht="21">
      <c r="A74" s="15" t="s">
        <v>75</v>
      </c>
      <c r="B74" s="16" t="s">
        <v>107</v>
      </c>
      <c r="C74" s="22" t="s">
        <v>64</v>
      </c>
      <c r="D74" s="16" t="s">
        <v>1</v>
      </c>
      <c r="E74" s="17">
        <v>0</v>
      </c>
      <c r="F74" s="17">
        <v>0</v>
      </c>
      <c r="G74" s="14">
        <v>0</v>
      </c>
    </row>
    <row r="75" spans="1:7">
      <c r="A75" s="25" t="s">
        <v>6</v>
      </c>
      <c r="B75" s="48" t="s">
        <v>108</v>
      </c>
      <c r="C75" s="48" t="s">
        <v>39</v>
      </c>
      <c r="D75" s="48" t="s">
        <v>10</v>
      </c>
      <c r="E75" s="50">
        <f>SUM(E76:E78)</f>
        <v>139086.68</v>
      </c>
      <c r="F75" s="51">
        <f>SUM(F76:F78)</f>
        <v>0</v>
      </c>
      <c r="G75" s="14">
        <f t="shared" si="0"/>
        <v>0</v>
      </c>
    </row>
    <row r="76" spans="1:7" ht="21">
      <c r="A76" s="15" t="s">
        <v>75</v>
      </c>
      <c r="B76" s="16" t="s">
        <v>108</v>
      </c>
      <c r="C76" s="22" t="s">
        <v>22</v>
      </c>
      <c r="D76" s="16" t="s">
        <v>1</v>
      </c>
      <c r="E76" s="21">
        <v>139086.68</v>
      </c>
      <c r="F76" s="17">
        <v>0</v>
      </c>
      <c r="G76" s="14">
        <f t="shared" ref="G76:G115" si="1">F76/E76*100</f>
        <v>0</v>
      </c>
    </row>
    <row r="77" spans="1:7" ht="21">
      <c r="A77" s="15" t="s">
        <v>75</v>
      </c>
      <c r="B77" s="16" t="s">
        <v>108</v>
      </c>
      <c r="C77" s="22" t="s">
        <v>65</v>
      </c>
      <c r="D77" s="16" t="s">
        <v>1</v>
      </c>
      <c r="E77" s="17">
        <v>0</v>
      </c>
      <c r="F77" s="21">
        <v>0</v>
      </c>
      <c r="G77" s="14">
        <v>0</v>
      </c>
    </row>
    <row r="78" spans="1:7" ht="21">
      <c r="A78" s="15" t="s">
        <v>75</v>
      </c>
      <c r="B78" s="16" t="s">
        <v>108</v>
      </c>
      <c r="C78" s="22" t="s">
        <v>109</v>
      </c>
      <c r="D78" s="16" t="s">
        <v>62</v>
      </c>
      <c r="E78" s="17">
        <v>0</v>
      </c>
      <c r="F78" s="21"/>
      <c r="G78" s="14">
        <v>0</v>
      </c>
    </row>
    <row r="79" spans="1:7" ht="21">
      <c r="A79" s="25" t="s">
        <v>110</v>
      </c>
      <c r="B79" s="48" t="s">
        <v>111</v>
      </c>
      <c r="C79" s="48" t="s">
        <v>39</v>
      </c>
      <c r="D79" s="48" t="s">
        <v>10</v>
      </c>
      <c r="E79" s="50">
        <f>SUM(E80:E82)</f>
        <v>930365.8</v>
      </c>
      <c r="F79" s="50">
        <f>SUM(F80:F82)</f>
        <v>730942.8</v>
      </c>
      <c r="G79" s="14">
        <f t="shared" si="1"/>
        <v>78.565097728226903</v>
      </c>
    </row>
    <row r="80" spans="1:7" ht="21">
      <c r="A80" s="15" t="s">
        <v>75</v>
      </c>
      <c r="B80" s="16" t="s">
        <v>111</v>
      </c>
      <c r="C80" s="22" t="s">
        <v>23</v>
      </c>
      <c r="D80" s="16" t="s">
        <v>1</v>
      </c>
      <c r="E80" s="21">
        <v>199423</v>
      </c>
      <c r="F80" s="17">
        <v>0</v>
      </c>
      <c r="G80" s="14">
        <f t="shared" si="1"/>
        <v>0</v>
      </c>
    </row>
    <row r="81" spans="1:7">
      <c r="A81" s="15" t="s">
        <v>132</v>
      </c>
      <c r="B81" s="16" t="s">
        <v>111</v>
      </c>
      <c r="C81" s="22" t="s">
        <v>133</v>
      </c>
      <c r="D81" s="16" t="s">
        <v>1</v>
      </c>
      <c r="E81" s="21">
        <v>237214.8</v>
      </c>
      <c r="F81" s="17">
        <v>237214.8</v>
      </c>
      <c r="G81" s="14">
        <f t="shared" si="1"/>
        <v>100</v>
      </c>
    </row>
    <row r="82" spans="1:7" ht="31.2">
      <c r="A82" s="15" t="s">
        <v>134</v>
      </c>
      <c r="B82" s="16" t="s">
        <v>111</v>
      </c>
      <c r="C82" s="22" t="s">
        <v>133</v>
      </c>
      <c r="D82" s="16" t="s">
        <v>135</v>
      </c>
      <c r="E82" s="17">
        <v>493728</v>
      </c>
      <c r="F82" s="21">
        <v>493728</v>
      </c>
      <c r="G82" s="14">
        <f t="shared" si="1"/>
        <v>100</v>
      </c>
    </row>
    <row r="83" spans="1:7">
      <c r="A83" s="47" t="s">
        <v>136</v>
      </c>
      <c r="B83" s="19" t="s">
        <v>137</v>
      </c>
      <c r="C83" s="13" t="s">
        <v>39</v>
      </c>
      <c r="D83" s="13" t="s">
        <v>10</v>
      </c>
      <c r="E83" s="20">
        <f>SUM(E84+E86+E88+E101)</f>
        <v>6703714.8699999992</v>
      </c>
      <c r="F83" s="20">
        <f>SUM(F86+F88+F101)</f>
        <v>6619182.0899999999</v>
      </c>
      <c r="G83" s="14">
        <f t="shared" si="1"/>
        <v>98.739015879414936</v>
      </c>
    </row>
    <row r="84" spans="1:7" ht="21">
      <c r="A84" s="15" t="s">
        <v>75</v>
      </c>
      <c r="B84" s="16" t="s">
        <v>46</v>
      </c>
      <c r="C84" s="23" t="s">
        <v>55</v>
      </c>
      <c r="D84" s="16" t="s">
        <v>1</v>
      </c>
      <c r="E84" s="17">
        <v>0</v>
      </c>
      <c r="F84" s="21">
        <v>0</v>
      </c>
      <c r="G84" s="14">
        <v>0</v>
      </c>
    </row>
    <row r="85" spans="1:7" ht="21">
      <c r="A85" s="15" t="s">
        <v>75</v>
      </c>
      <c r="B85" s="16" t="s">
        <v>46</v>
      </c>
      <c r="C85" s="23" t="s">
        <v>56</v>
      </c>
      <c r="D85" s="16" t="s">
        <v>1</v>
      </c>
      <c r="E85" s="17">
        <v>0</v>
      </c>
      <c r="F85" s="21">
        <v>0</v>
      </c>
      <c r="G85" s="14">
        <v>0</v>
      </c>
    </row>
    <row r="86" spans="1:7" ht="31.2">
      <c r="A86" s="25" t="s">
        <v>138</v>
      </c>
      <c r="B86" s="26" t="s">
        <v>46</v>
      </c>
      <c r="C86" s="43" t="s">
        <v>45</v>
      </c>
      <c r="D86" s="26" t="s">
        <v>10</v>
      </c>
      <c r="E86" s="27">
        <f>E87</f>
        <v>50000</v>
      </c>
      <c r="F86" s="27">
        <f>F87</f>
        <v>50000</v>
      </c>
      <c r="G86" s="14">
        <f t="shared" si="1"/>
        <v>100</v>
      </c>
    </row>
    <row r="87" spans="1:7" ht="21">
      <c r="A87" s="15" t="s">
        <v>75</v>
      </c>
      <c r="B87" s="16" t="s">
        <v>46</v>
      </c>
      <c r="C87" s="22" t="s">
        <v>45</v>
      </c>
      <c r="D87" s="16" t="s">
        <v>1</v>
      </c>
      <c r="E87" s="17">
        <v>50000</v>
      </c>
      <c r="F87" s="21">
        <v>50000</v>
      </c>
      <c r="G87" s="14">
        <f t="shared" si="1"/>
        <v>100</v>
      </c>
    </row>
    <row r="88" spans="1:7">
      <c r="A88" s="52" t="s">
        <v>139</v>
      </c>
      <c r="B88" s="26" t="s">
        <v>46</v>
      </c>
      <c r="C88" s="30" t="s">
        <v>39</v>
      </c>
      <c r="D88" s="30" t="s">
        <v>10</v>
      </c>
      <c r="E88" s="27">
        <f>SUM(E89:E100)</f>
        <v>5590537.3899999987</v>
      </c>
      <c r="F88" s="27">
        <f>SUM(F89:F100)</f>
        <v>5506004.6099999994</v>
      </c>
      <c r="G88" s="14">
        <f t="shared" si="1"/>
        <v>98.487931050220567</v>
      </c>
    </row>
    <row r="89" spans="1:7">
      <c r="A89" s="15" t="s">
        <v>91</v>
      </c>
      <c r="B89" s="16" t="s">
        <v>46</v>
      </c>
      <c r="C89" s="22" t="s">
        <v>33</v>
      </c>
      <c r="D89" s="16" t="s">
        <v>2</v>
      </c>
      <c r="E89" s="17">
        <v>518762.81</v>
      </c>
      <c r="F89" s="17">
        <v>518762.81</v>
      </c>
      <c r="G89" s="14">
        <f t="shared" si="1"/>
        <v>100</v>
      </c>
    </row>
    <row r="90" spans="1:7" ht="21">
      <c r="A90" s="15" t="s">
        <v>92</v>
      </c>
      <c r="B90" s="16" t="s">
        <v>46</v>
      </c>
      <c r="C90" s="22" t="s">
        <v>33</v>
      </c>
      <c r="D90" s="16" t="s">
        <v>7</v>
      </c>
      <c r="E90" s="17">
        <v>55332.1</v>
      </c>
      <c r="F90" s="21">
        <v>55332.1</v>
      </c>
      <c r="G90" s="14">
        <f t="shared" si="1"/>
        <v>100</v>
      </c>
    </row>
    <row r="91" spans="1:7" ht="31.2">
      <c r="A91" s="15" t="s">
        <v>86</v>
      </c>
      <c r="B91" s="16" t="s">
        <v>46</v>
      </c>
      <c r="C91" s="22" t="s">
        <v>33</v>
      </c>
      <c r="D91" s="16" t="s">
        <v>28</v>
      </c>
      <c r="E91" s="17">
        <v>291595.52000000002</v>
      </c>
      <c r="F91" s="17">
        <v>207064.74</v>
      </c>
      <c r="G91" s="14">
        <f t="shared" si="1"/>
        <v>71.010946944589534</v>
      </c>
    </row>
    <row r="92" spans="1:7" ht="21">
      <c r="A92" s="15" t="s">
        <v>74</v>
      </c>
      <c r="B92" s="16" t="s">
        <v>46</v>
      </c>
      <c r="C92" s="22" t="s">
        <v>33</v>
      </c>
      <c r="D92" s="16" t="s">
        <v>8</v>
      </c>
      <c r="E92" s="17">
        <v>31825</v>
      </c>
      <c r="F92" s="17">
        <f>14000+17825</f>
        <v>31825</v>
      </c>
      <c r="G92" s="14">
        <f t="shared" si="1"/>
        <v>100</v>
      </c>
    </row>
    <row r="93" spans="1:7" ht="21">
      <c r="A93" s="15" t="s">
        <v>75</v>
      </c>
      <c r="B93" s="16" t="s">
        <v>46</v>
      </c>
      <c r="C93" s="22" t="s">
        <v>33</v>
      </c>
      <c r="D93" s="16" t="s">
        <v>1</v>
      </c>
      <c r="E93" s="17">
        <v>1494854.94</v>
      </c>
      <c r="F93" s="21">
        <v>1494854.94</v>
      </c>
      <c r="G93" s="14">
        <f t="shared" si="1"/>
        <v>100</v>
      </c>
    </row>
    <row r="94" spans="1:7">
      <c r="A94" s="15" t="s">
        <v>93</v>
      </c>
      <c r="B94" s="16" t="s">
        <v>46</v>
      </c>
      <c r="C94" s="22" t="s">
        <v>33</v>
      </c>
      <c r="D94" s="16" t="s">
        <v>94</v>
      </c>
      <c r="E94" s="17">
        <v>0</v>
      </c>
      <c r="F94" s="31">
        <v>0</v>
      </c>
      <c r="G94" s="14">
        <v>0</v>
      </c>
    </row>
    <row r="95" spans="1:7" ht="21">
      <c r="A95" s="15" t="s">
        <v>88</v>
      </c>
      <c r="B95" s="16" t="s">
        <v>46</v>
      </c>
      <c r="C95" s="22" t="s">
        <v>33</v>
      </c>
      <c r="D95" s="16" t="s">
        <v>3</v>
      </c>
      <c r="E95" s="17">
        <v>0</v>
      </c>
      <c r="F95" s="17">
        <v>0</v>
      </c>
      <c r="G95" s="14">
        <v>0</v>
      </c>
    </row>
    <row r="96" spans="1:7">
      <c r="A96" s="15" t="s">
        <v>79</v>
      </c>
      <c r="B96" s="16" t="s">
        <v>46</v>
      </c>
      <c r="C96" s="22" t="s">
        <v>33</v>
      </c>
      <c r="D96" s="16" t="s">
        <v>20</v>
      </c>
      <c r="E96" s="17">
        <v>9342.2999999999993</v>
      </c>
      <c r="F96" s="17">
        <v>9342.2999999999993</v>
      </c>
      <c r="G96" s="14">
        <f t="shared" si="1"/>
        <v>100</v>
      </c>
    </row>
    <row r="97" spans="1:7">
      <c r="A97" s="15" t="s">
        <v>91</v>
      </c>
      <c r="B97" s="16" t="s">
        <v>46</v>
      </c>
      <c r="C97" s="23" t="s">
        <v>51</v>
      </c>
      <c r="D97" s="16" t="s">
        <v>2</v>
      </c>
      <c r="E97" s="17">
        <v>1017329.09</v>
      </c>
      <c r="F97" s="17">
        <v>1017327.09</v>
      </c>
      <c r="G97" s="14">
        <f t="shared" si="1"/>
        <v>99.999803406781567</v>
      </c>
    </row>
    <row r="98" spans="1:7" ht="31.2">
      <c r="A98" s="15" t="s">
        <v>86</v>
      </c>
      <c r="B98" s="16" t="s">
        <v>46</v>
      </c>
      <c r="C98" s="23" t="s">
        <v>51</v>
      </c>
      <c r="D98" s="16" t="s">
        <v>28</v>
      </c>
      <c r="E98" s="17">
        <v>321655.71999999997</v>
      </c>
      <c r="F98" s="17">
        <v>321655.71999999997</v>
      </c>
      <c r="G98" s="14">
        <f t="shared" si="1"/>
        <v>100</v>
      </c>
    </row>
    <row r="99" spans="1:7">
      <c r="A99" s="15" t="s">
        <v>91</v>
      </c>
      <c r="B99" s="16" t="s">
        <v>46</v>
      </c>
      <c r="C99" s="23" t="s">
        <v>52</v>
      </c>
      <c r="D99" s="16" t="s">
        <v>2</v>
      </c>
      <c r="E99" s="17">
        <v>1393170.9</v>
      </c>
      <c r="F99" s="17">
        <v>1393170.9</v>
      </c>
      <c r="G99" s="14">
        <f t="shared" si="1"/>
        <v>100</v>
      </c>
    </row>
    <row r="100" spans="1:7" ht="31.2">
      <c r="A100" s="15" t="s">
        <v>86</v>
      </c>
      <c r="B100" s="16" t="s">
        <v>46</v>
      </c>
      <c r="C100" s="23" t="s">
        <v>52</v>
      </c>
      <c r="D100" s="16" t="s">
        <v>28</v>
      </c>
      <c r="E100" s="24">
        <v>456669.01</v>
      </c>
      <c r="F100" s="17">
        <v>456669.01</v>
      </c>
      <c r="G100" s="14">
        <f t="shared" si="1"/>
        <v>100</v>
      </c>
    </row>
    <row r="101" spans="1:7">
      <c r="A101" s="25"/>
      <c r="B101" s="26" t="s">
        <v>46</v>
      </c>
      <c r="C101" s="30" t="s">
        <v>39</v>
      </c>
      <c r="D101" s="30" t="s">
        <v>10</v>
      </c>
      <c r="E101" s="27">
        <f>SUM(E102:E109)</f>
        <v>1063177.48</v>
      </c>
      <c r="F101" s="27">
        <f>SUM(F102:F109)</f>
        <v>1063177.48</v>
      </c>
      <c r="G101" s="14">
        <f t="shared" si="1"/>
        <v>100</v>
      </c>
    </row>
    <row r="102" spans="1:7">
      <c r="A102" s="15" t="s">
        <v>91</v>
      </c>
      <c r="B102" s="16" t="s">
        <v>46</v>
      </c>
      <c r="C102" s="22" t="s">
        <v>34</v>
      </c>
      <c r="D102" s="16" t="s">
        <v>2</v>
      </c>
      <c r="E102" s="17">
        <v>182825.79</v>
      </c>
      <c r="F102" s="17">
        <v>182825.79</v>
      </c>
      <c r="G102" s="14">
        <f t="shared" si="1"/>
        <v>100</v>
      </c>
    </row>
    <row r="103" spans="1:7" ht="21">
      <c r="A103" s="15" t="s">
        <v>92</v>
      </c>
      <c r="B103" s="16" t="s">
        <v>46</v>
      </c>
      <c r="C103" s="22" t="s">
        <v>34</v>
      </c>
      <c r="D103" s="16" t="s">
        <v>7</v>
      </c>
      <c r="E103" s="17">
        <v>0</v>
      </c>
      <c r="F103" s="21">
        <v>0</v>
      </c>
      <c r="G103" s="14">
        <v>0</v>
      </c>
    </row>
    <row r="104" spans="1:7" ht="31.2">
      <c r="A104" s="15" t="s">
        <v>86</v>
      </c>
      <c r="B104" s="16" t="s">
        <v>46</v>
      </c>
      <c r="C104" s="22" t="s">
        <v>34</v>
      </c>
      <c r="D104" s="16" t="s">
        <v>28</v>
      </c>
      <c r="E104" s="17">
        <v>45817.41</v>
      </c>
      <c r="F104" s="17">
        <f>14900.33+26033.78+4883.3</f>
        <v>45817.41</v>
      </c>
      <c r="G104" s="14">
        <f t="shared" si="1"/>
        <v>100</v>
      </c>
    </row>
    <row r="105" spans="1:7">
      <c r="A105" s="15" t="s">
        <v>91</v>
      </c>
      <c r="B105" s="16" t="s">
        <v>46</v>
      </c>
      <c r="C105" s="23" t="s">
        <v>53</v>
      </c>
      <c r="D105" s="16" t="s">
        <v>2</v>
      </c>
      <c r="E105" s="17">
        <v>227084.35</v>
      </c>
      <c r="F105" s="17">
        <v>227084.35</v>
      </c>
      <c r="G105" s="14">
        <f t="shared" si="1"/>
        <v>100</v>
      </c>
    </row>
    <row r="106" spans="1:7" ht="31.2">
      <c r="A106" s="15" t="s">
        <v>86</v>
      </c>
      <c r="B106" s="16" t="s">
        <v>46</v>
      </c>
      <c r="C106" s="23" t="s">
        <v>53</v>
      </c>
      <c r="D106" s="16" t="s">
        <v>28</v>
      </c>
      <c r="E106" s="17">
        <v>60727.839999999997</v>
      </c>
      <c r="F106" s="17">
        <v>60727.839999999997</v>
      </c>
      <c r="G106" s="14">
        <f t="shared" si="1"/>
        <v>100</v>
      </c>
    </row>
    <row r="107" spans="1:7">
      <c r="A107" s="15" t="s">
        <v>91</v>
      </c>
      <c r="B107" s="16" t="s">
        <v>46</v>
      </c>
      <c r="C107" s="23" t="s">
        <v>54</v>
      </c>
      <c r="D107" s="16" t="s">
        <v>2</v>
      </c>
      <c r="E107" s="17">
        <v>405589.12</v>
      </c>
      <c r="F107" s="17">
        <v>405589.12</v>
      </c>
      <c r="G107" s="14">
        <f t="shared" si="1"/>
        <v>100</v>
      </c>
    </row>
    <row r="108" spans="1:7" ht="31.2">
      <c r="A108" s="15" t="s">
        <v>86</v>
      </c>
      <c r="B108" s="16" t="s">
        <v>46</v>
      </c>
      <c r="C108" s="23" t="s">
        <v>54</v>
      </c>
      <c r="D108" s="16" t="s">
        <v>28</v>
      </c>
      <c r="E108" s="17">
        <v>120642.97</v>
      </c>
      <c r="F108" s="17">
        <v>120642.97</v>
      </c>
      <c r="G108" s="14">
        <f t="shared" si="1"/>
        <v>100</v>
      </c>
    </row>
    <row r="109" spans="1:7">
      <c r="A109" s="15" t="s">
        <v>112</v>
      </c>
      <c r="B109" s="16" t="s">
        <v>46</v>
      </c>
      <c r="C109" s="16" t="s">
        <v>113</v>
      </c>
      <c r="D109" s="16" t="s">
        <v>1</v>
      </c>
      <c r="E109" s="17">
        <f>20490</f>
        <v>20490</v>
      </c>
      <c r="F109" s="17">
        <v>20490</v>
      </c>
      <c r="G109" s="14">
        <f t="shared" si="1"/>
        <v>100</v>
      </c>
    </row>
    <row r="110" spans="1:7">
      <c r="A110" s="18" t="s">
        <v>140</v>
      </c>
      <c r="B110" s="19" t="s">
        <v>114</v>
      </c>
      <c r="C110" s="13" t="s">
        <v>39</v>
      </c>
      <c r="D110" s="13" t="s">
        <v>10</v>
      </c>
      <c r="E110" s="20">
        <f>SUM(E111)</f>
        <v>31604.33</v>
      </c>
      <c r="F110" s="20">
        <f>SUM(F111)</f>
        <v>30001.4</v>
      </c>
      <c r="G110" s="14">
        <f t="shared" si="1"/>
        <v>94.928131683221878</v>
      </c>
    </row>
    <row r="111" spans="1:7" ht="21">
      <c r="A111" s="15" t="s">
        <v>92</v>
      </c>
      <c r="B111" s="16" t="s">
        <v>114</v>
      </c>
      <c r="C111" s="23" t="s">
        <v>35</v>
      </c>
      <c r="D111" s="16" t="s">
        <v>7</v>
      </c>
      <c r="E111" s="21">
        <v>31604.33</v>
      </c>
      <c r="F111" s="21">
        <v>30001.4</v>
      </c>
      <c r="G111" s="14">
        <f t="shared" si="1"/>
        <v>94.928131683221878</v>
      </c>
    </row>
    <row r="112" spans="1:7">
      <c r="A112" s="18" t="s">
        <v>141</v>
      </c>
      <c r="B112" s="19" t="s">
        <v>115</v>
      </c>
      <c r="C112" s="13" t="s">
        <v>39</v>
      </c>
      <c r="D112" s="13" t="s">
        <v>10</v>
      </c>
      <c r="E112" s="20">
        <f>SUM(E113:E115)</f>
        <v>3780000</v>
      </c>
      <c r="F112" s="20">
        <f>SUM(F113:F115)</f>
        <v>1145075.3199999998</v>
      </c>
      <c r="G112" s="14">
        <f t="shared" si="1"/>
        <v>30.292997883597877</v>
      </c>
    </row>
    <row r="113" spans="1:10" ht="21">
      <c r="A113" s="15" t="s">
        <v>75</v>
      </c>
      <c r="B113" s="16" t="s">
        <v>115</v>
      </c>
      <c r="C113" s="22" t="s">
        <v>25</v>
      </c>
      <c r="D113" s="16" t="s">
        <v>1</v>
      </c>
      <c r="E113" s="17">
        <v>20000</v>
      </c>
      <c r="F113" s="17">
        <v>0</v>
      </c>
      <c r="G113" s="14">
        <f t="shared" si="1"/>
        <v>0</v>
      </c>
    </row>
    <row r="114" spans="1:10">
      <c r="A114" s="15" t="s">
        <v>142</v>
      </c>
      <c r="B114" s="16" t="s">
        <v>115</v>
      </c>
      <c r="C114" s="23" t="s">
        <v>47</v>
      </c>
      <c r="D114" s="16" t="s">
        <v>1</v>
      </c>
      <c r="E114" s="17">
        <v>560487.56999999995</v>
      </c>
      <c r="F114" s="17">
        <v>4854.13</v>
      </c>
      <c r="G114" s="14">
        <f t="shared" si="1"/>
        <v>0.86605488860350655</v>
      </c>
    </row>
    <row r="115" spans="1:10">
      <c r="A115" s="15" t="s">
        <v>93</v>
      </c>
      <c r="B115" s="16" t="s">
        <v>115</v>
      </c>
      <c r="C115" s="23" t="s">
        <v>47</v>
      </c>
      <c r="D115" s="16" t="s">
        <v>94</v>
      </c>
      <c r="E115" s="17">
        <v>3199512.43</v>
      </c>
      <c r="F115" s="17">
        <v>1140221.19</v>
      </c>
      <c r="G115" s="14">
        <f t="shared" si="1"/>
        <v>35.637342093401401</v>
      </c>
    </row>
    <row r="116" spans="1:10" s="6" customFormat="1">
      <c r="A116" s="18"/>
      <c r="B116" s="19" t="s">
        <v>116</v>
      </c>
      <c r="C116" s="13" t="s">
        <v>39</v>
      </c>
      <c r="D116" s="13" t="s">
        <v>10</v>
      </c>
      <c r="E116" s="20">
        <f>SUM(E117)</f>
        <v>0</v>
      </c>
      <c r="F116" s="20">
        <f>SUM(F117)</f>
        <v>0</v>
      </c>
      <c r="G116" s="14">
        <v>0</v>
      </c>
      <c r="H116"/>
      <c r="I116"/>
      <c r="J116"/>
    </row>
    <row r="117" spans="1:10">
      <c r="A117" s="15" t="s">
        <v>117</v>
      </c>
      <c r="B117" s="32" t="s">
        <v>116</v>
      </c>
      <c r="C117" s="22" t="s">
        <v>26</v>
      </c>
      <c r="D117" s="32" t="s">
        <v>0</v>
      </c>
      <c r="E117" s="33">
        <v>0</v>
      </c>
      <c r="F117" s="33">
        <v>0</v>
      </c>
      <c r="G117" s="14">
        <v>0</v>
      </c>
    </row>
    <row r="118" spans="1:10">
      <c r="A118" s="34" t="s">
        <v>57</v>
      </c>
      <c r="B118" s="32"/>
      <c r="C118" s="32"/>
      <c r="D118" s="32" t="s">
        <v>118</v>
      </c>
      <c r="E118" s="33">
        <v>1643211.37</v>
      </c>
      <c r="F118" s="33">
        <v>385636.36</v>
      </c>
      <c r="G118" s="21">
        <f t="shared" ref="G118" si="2">E118-F118</f>
        <v>1257575.0100000002</v>
      </c>
    </row>
    <row r="119" spans="1:10">
      <c r="A119" s="5" t="s">
        <v>48</v>
      </c>
      <c r="B119" s="3" t="s">
        <v>49</v>
      </c>
      <c r="C119" s="3" t="s">
        <v>39</v>
      </c>
      <c r="D119" s="3" t="s">
        <v>10</v>
      </c>
      <c r="E119" s="4">
        <f>E116+E112+E110+E83+E69+E67+E65+E63+E59+E29+E27+E21+E15+E11</f>
        <v>38180409.730000012</v>
      </c>
      <c r="F119" s="4">
        <f>F116+F112+F110+F83+F69+F67+F65+F63+F59+F29+F27+F21+F15+F11</f>
        <v>33394241.77</v>
      </c>
      <c r="G119" s="11">
        <f>F119/E119*100%</f>
        <v>0.87464335784119907</v>
      </c>
      <c r="H119" s="6"/>
    </row>
    <row r="121" spans="1:10">
      <c r="A121" t="s">
        <v>143</v>
      </c>
      <c r="G121" t="s">
        <v>144</v>
      </c>
    </row>
  </sheetData>
  <mergeCells count="7">
    <mergeCell ref="F4:I4"/>
    <mergeCell ref="F5:I5"/>
    <mergeCell ref="F6:I6"/>
    <mergeCell ref="A7:H8"/>
    <mergeCell ref="F1:H1"/>
    <mergeCell ref="F2:I2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Гл. бух</cp:lastModifiedBy>
  <cp:lastPrinted>2016-08-21T05:54:46Z</cp:lastPrinted>
  <dcterms:created xsi:type="dcterms:W3CDTF">2012-07-23T09:33:14Z</dcterms:created>
  <dcterms:modified xsi:type="dcterms:W3CDTF">2022-06-16T02:34:15Z</dcterms:modified>
</cp:coreProperties>
</file>