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6" windowWidth="15480" windowHeight="10836" activeTab="0"/>
  </bookViews>
  <sheets>
    <sheet name="прогноз на 2017-2022" sheetId="1" r:id="rId1"/>
  </sheets>
  <definedNames>
    <definedName name="_xlnm.Print_Titles" localSheetId="0">'прогноз на 2017-2022'!$7:$9</definedName>
  </definedNames>
  <calcPr fullCalcOnLoad="1"/>
</workbook>
</file>

<file path=xl/sharedStrings.xml><?xml version="1.0" encoding="utf-8"?>
<sst xmlns="http://schemas.openxmlformats.org/spreadsheetml/2006/main" count="712" uniqueCount="367">
  <si>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</si>
  <si>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</si>
  <si>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</si>
  <si>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</si>
  <si>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</si>
  <si>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</si>
  <si>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</si>
  <si>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</si>
  <si>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</si>
  <si>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</si>
  <si>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% к предыдущему году</t>
  </si>
  <si>
    <t>Ожидаемая продолжительность жизни при рождении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</si>
  <si>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</si>
  <si>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</si>
  <si>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</si>
  <si>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</si>
  <si>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</si>
  <si>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</si>
  <si>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</si>
  <si>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</si>
  <si>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</si>
  <si>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 xml:space="preserve">млн. руб. </t>
  </si>
  <si>
    <t xml:space="preserve">Индекс промышленного производства 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</si>
  <si>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</si>
  <si>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Индекс-дефлятор отрузки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</si>
  <si>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</si>
  <si>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</si>
  <si>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Индекс-дефлятор отрузки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</si>
  <si>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</si>
  <si>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</si>
  <si>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Индекс-дефлятор отрузки - Подраздел DB: Текстильное и швейное производство</t>
  </si>
  <si>
    <t>Индекс производства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</si>
  <si>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</si>
  <si>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Индекс-дефлятор отрузки - Подраздел DE: Целлюлозно-бумажное производство; издательская и полиграфическая деятельность</t>
  </si>
  <si>
    <t>Индекс производства -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</si>
  <si>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</si>
  <si>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Индекс-дефлятор отрузки - Подраздел DI: Производство прочих неметаллических минеральных продуктов</t>
  </si>
  <si>
    <t>Индекс производства -Подраздел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</si>
  <si>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</si>
  <si>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Индекс-дефлятор отрузки - Подраздел DJ: Металлургическое производство и производство готовых металлических изделий</t>
  </si>
  <si>
    <t>Индекс производства -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</si>
  <si>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</si>
  <si>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Индекс-дефлятор отрузки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</si>
  <si>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</si>
  <si>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</si>
  <si>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Индекс-дефлятор отрузки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</si>
  <si>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</si>
  <si>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</si>
  <si>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Индекс-дефлятор отрузки - Подраздел DN: Прочие производства</t>
  </si>
  <si>
    <t>Индекс производства - Подраздел DN: Прочие производства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</si>
  <si>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</si>
  <si>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Индекс-дефлятор отгрузки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</si>
  <si>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</si>
  <si>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млн. руб.</t>
  </si>
  <si>
    <t>в том числе:</t>
  </si>
  <si>
    <t>тыс. тонн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</si>
  <si>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</si>
  <si>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</si>
  <si>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</si>
  <si>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</si>
  <si>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</si>
  <si>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</si>
  <si>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тыс. дкл</t>
  </si>
  <si>
    <t>Водка</t>
  </si>
  <si>
    <t>Объем работ, выполненных по виду экономической деятельности "Строительство" (Раздел F)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</si>
  <si>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</si>
  <si>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</si>
  <si>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</si>
  <si>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</si>
  <si>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</si>
  <si>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</si>
  <si>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</si>
  <si>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</si>
  <si>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</si>
  <si>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</si>
  <si>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</si>
  <si>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</si>
  <si>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</si>
  <si>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</si>
  <si>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Структура оборота розничной торговли</t>
  </si>
  <si>
    <t>Пищевые продукты, включая напитки, и табачные изделия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</si>
  <si>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</si>
  <si>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</si>
  <si>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</si>
  <si>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Среднее предпринимательство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</si>
  <si>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</si>
  <si>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</si>
  <si>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</si>
  <si>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</si>
  <si>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</si>
  <si>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</si>
  <si>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</si>
  <si>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</si>
  <si>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</si>
  <si>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операции с недвижимом имуществом, аренда и предоставление услуг, в том числе:</t>
  </si>
  <si>
    <t>в том числе по видам экономической деятельности: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</si>
  <si>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</si>
  <si>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</si>
  <si>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</si>
  <si>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</si>
  <si>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</si>
  <si>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</si>
  <si>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</si>
  <si>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</si>
  <si>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</si>
  <si>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</si>
  <si>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</si>
  <si>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</si>
  <si>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</si>
  <si>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</si>
  <si>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DE: Целлюлозно-бумажное производство; издательская и полиграфическая деятельность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</si>
  <si>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</si>
  <si>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</si>
  <si>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</si>
  <si>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</si>
  <si>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</si>
  <si>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</si>
  <si>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</si>
  <si>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</si>
  <si>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</si>
  <si>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</si>
  <si>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</si>
  <si>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</si>
  <si>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</si>
  <si>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</si>
  <si>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</si>
  <si>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</si>
  <si>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</si>
  <si>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</si>
  <si>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</si>
  <si>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</si>
  <si>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Бюджетные средства</t>
  </si>
  <si>
    <t>федеральный бюджет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</si>
  <si>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</si>
  <si>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</si>
  <si>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</si>
  <si>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</si>
  <si>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</si>
  <si>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</si>
  <si>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</si>
  <si>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</si>
  <si>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Денежные доходы населения</t>
  </si>
  <si>
    <t>Реальные денежные доходы населения</t>
  </si>
  <si>
    <t xml:space="preserve">Среднедушевые денежные доходы (в месяц) </t>
  </si>
  <si>
    <t>руб.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</si>
  <si>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</si>
  <si>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</si>
  <si>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</si>
  <si>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</si>
  <si>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</si>
  <si>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</si>
  <si>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>Среднегодовая численность занятых в экономике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</si>
  <si>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</si>
  <si>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</si>
  <si>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</si>
  <si>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</si>
  <si>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5. Инвестиции</t>
  </si>
  <si>
    <t>Приложение 2</t>
  </si>
  <si>
    <t>Темп роста отгрузки - РАЗДЕЛ D: Обрабатывающие производства</t>
  </si>
  <si>
    <t>Темп роста отгрузки -Подраздел DA: Производство пищевых продуктов, включая напитки, и табака</t>
  </si>
  <si>
    <t>Темп роста отгрузки -Подраздел DB: Текстильное и швейное производство</t>
  </si>
  <si>
    <t>Индекс потребительских цен на продукцию общественного питания за период с начала года</t>
  </si>
  <si>
    <t>Число малых и средних предприятий, включая микропредприятия (на конец года)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</si>
  <si>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</si>
  <si>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Оборот малых и средних предприятий, включая микропредприятия</t>
  </si>
  <si>
    <t>Налоговые и неналоговые доходы - всего</t>
  </si>
  <si>
    <t>Безвозмездные поступления</t>
  </si>
  <si>
    <t>дотации на выравнивание бюджетной обеспеченности</t>
  </si>
  <si>
    <t>7. Денежные доходы и расходы населения</t>
  </si>
  <si>
    <t>Численность экономически активного населения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</si>
  <si>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</si>
  <si>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</si>
  <si>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Среднесписочная численность работников организаций (без внешних совместителей)</t>
  </si>
  <si>
    <t>Фонд начисленной заработной платы всех работников</t>
  </si>
  <si>
    <t>6. Консолидированный бюджет муниципального образования (включая местные бюджеты без учета территориальных внебюджетных фондов)</t>
  </si>
  <si>
    <t>Доходы консолидированного бюджета - всего</t>
  </si>
  <si>
    <t>Налоговые доходы консолидированного бюджета  - всего</t>
  </si>
  <si>
    <t>Налог на доходы физических лиц</t>
  </si>
  <si>
    <t>ЕНВД</t>
  </si>
  <si>
    <t>Земельный налог</t>
  </si>
  <si>
    <t>Налог на имущество физических лиц</t>
  </si>
  <si>
    <t xml:space="preserve">Неналоговые доходы - всего </t>
  </si>
  <si>
    <t>Расходы консолидированного бюджета МО  - всего</t>
  </si>
  <si>
    <t xml:space="preserve">Дефицит(-),профицит(+) консолидированного бюджета </t>
  </si>
  <si>
    <t xml:space="preserve">отчет </t>
  </si>
  <si>
    <t>Масло сливочное и пасты масляные</t>
  </si>
  <si>
    <t>Темп роста отгрузки - Подраздел DM: Производство транспортных средств и оборудования</t>
  </si>
  <si>
    <t>Темп роста отгрузки - Подраздел DJ: Металлургическое производство и производство готовых металлических изделий</t>
  </si>
  <si>
    <t>в том числе кредиты иностранных банков</t>
  </si>
  <si>
    <t>Заемные средства других организаций</t>
  </si>
  <si>
    <t>Темп роста отгрузки - Подраздел DL: Производство электрооборудования, электронного и оптического оборудования</t>
  </si>
  <si>
    <t>Темп роста отгрузки - Подраздел DI: Производство прочих неметаллических минеральных продуктов</t>
  </si>
  <si>
    <t>Темп роста отгрузки - Подраздел DE: Целлюлозно-бумажное производство; издательская и полиграфическая деятельность</t>
  </si>
  <si>
    <t>прочие</t>
  </si>
  <si>
    <t>Форма 2п</t>
  </si>
  <si>
    <t xml:space="preserve">Основные показатели, представляемые для разработки прогноза социально-экономического развития  Российской Федерации </t>
  </si>
  <si>
    <t>Сельское население (среднегодовая)</t>
  </si>
  <si>
    <t>Родилось</t>
  </si>
  <si>
    <t>Умерло</t>
  </si>
  <si>
    <t xml:space="preserve">Число прибывших </t>
  </si>
  <si>
    <t xml:space="preserve">Число выбывших </t>
  </si>
  <si>
    <t xml:space="preserve">Объем промышленного производства </t>
  </si>
  <si>
    <t xml:space="preserve">Индекс-дефлятор объем промышленного производства </t>
  </si>
  <si>
    <t>2.1.1. 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</si>
  <si>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</si>
  <si>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Темп роста отгрузки - РАЗДЕЛ С: Добыча полезных ископаемых</t>
  </si>
  <si>
    <t>Индекс-дефлятор отрузки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</si>
  <si>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</si>
  <si>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</si>
  <si>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Темп роста отгрузки - Подраздел CA: Добыча топливно-энергетических полезных ископаемых</t>
  </si>
  <si>
    <t>Индекс-дефлятор отрузки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</si>
  <si>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</si>
  <si>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</si>
  <si>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Темп роста отгрузки - Подраздел CB: Добыча полезных ископаемых, кроме топливно-энергетических</t>
  </si>
  <si>
    <t>Индекс-дефлятор отрузки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</si>
  <si>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</si>
  <si>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2.1.2.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</si>
  <si>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</si>
  <si>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Темп роста отгрузки -Подраздел DC: Производство кожи, изделий из кожи и производство обуви</t>
  </si>
  <si>
    <t>Индекс-дефлятор отрузки - Подраздел DC: Производство кожи, изделий из кожи и производство обуви</t>
  </si>
  <si>
    <t>Индекс производства -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</si>
  <si>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</si>
  <si>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Темп отгрузки -Подраздел DD: Обработка древесины и производство изделий из дерева</t>
  </si>
  <si>
    <t>Индекс-дефлятор отрузки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</si>
  <si>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</si>
  <si>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</si>
  <si>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 xml:space="preserve">Темп роста отгрузки - Подраздел DF: Производство кокса, нефтепродуктов </t>
  </si>
  <si>
    <t xml:space="preserve">Индекс-дефлятор отрузки - Подраздел DF: Производство кокса, нефтепродуктов </t>
  </si>
  <si>
    <t xml:space="preserve">Индекс производства -Подраздел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</si>
  <si>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</si>
  <si>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Темп роста отгрузки - Подраздел DG: Химическое производство</t>
  </si>
  <si>
    <t>Индекс-дефлятор отрузки - Подраздел DG: Химическое производство</t>
  </si>
  <si>
    <t>Индекс производства -Подраздел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</si>
  <si>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</si>
  <si>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Темп роста отгрузки - Подраздел DH: Производство резиновых и пластмассовых изделий</t>
  </si>
  <si>
    <t>Индекс-дефлятор отрузки - Подраздел DH: Производство резиновых и пластмассовых изделий</t>
  </si>
  <si>
    <t>Индекс производства -Подраздел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</si>
  <si>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DK: Производство машин и оборудования (без производства оружия и боеприпасов)</t>
  </si>
  <si>
    <t>Темп роста отгрузки - Подраздел DK: Производство машин и оборудования (без производства оружия и боеприпасов)</t>
  </si>
  <si>
    <t>Индекс-дефлятор отрузки - Подраздел DK: Производство машин и оборудования (без производства оружия и боеприпасов)</t>
  </si>
  <si>
    <t>Индекс производства - Подраздел DK: Производство машин и оборудования</t>
  </si>
  <si>
    <t>Темп роста отгрузки - Подраздел DN: Прочие производства</t>
  </si>
  <si>
    <t>2.1.3. Производство и распределение электроэнергии, газа и воды</t>
  </si>
  <si>
    <t>Темп роста отгрузки - РАЗДЕЛ E: Производство и распределение электроэнергии, газа и воды</t>
  </si>
  <si>
    <t>2.2. Сельское хозяйство</t>
  </si>
  <si>
    <t>Продукция сельского хозяйства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</si>
  <si>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</si>
  <si>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</si>
  <si>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</si>
  <si>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</si>
  <si>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</si>
  <si>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</si>
  <si>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</si>
  <si>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</si>
  <si>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</si>
  <si>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 xml:space="preserve"> Производство важнейших видов продукции в натуральном выражении </t>
  </si>
  <si>
    <t>Валовой сбор зерна (в весе после доработки)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</si>
  <si>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</si>
  <si>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</si>
  <si>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</si>
  <si>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Древесина необработанная</t>
  </si>
  <si>
    <t>Уголь</t>
  </si>
  <si>
    <t>Нефть добытая, включая газовый конденсат</t>
  </si>
  <si>
    <t>Газ природный и попутный</t>
  </si>
  <si>
    <t>Мясо и субпродукты пищевые убойных животных</t>
  </si>
  <si>
    <t>Мясо и субпродукты пищевые домашней птицы</t>
  </si>
  <si>
    <t xml:space="preserve">Сыр </t>
  </si>
  <si>
    <t>цельномолочная</t>
  </si>
  <si>
    <t>не жирная</t>
  </si>
  <si>
    <t>Спирт этиловый ректификованный из пищевого сырья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</si>
  <si>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</si>
  <si>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</si>
  <si>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</si>
  <si>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</si>
  <si>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</si>
  <si>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</si>
  <si>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 xml:space="preserve">Трикотажные изделия </t>
  </si>
  <si>
    <t xml:space="preserve">Обувь  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</si>
  <si>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</si>
  <si>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</si>
  <si>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</si>
  <si>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</si>
  <si>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</si>
  <si>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</si>
  <si>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</si>
  <si>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Полимеры этилена в первичных формах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</si>
  <si>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</si>
  <si>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</si>
  <si>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</si>
  <si>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</si>
  <si>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</si>
  <si>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Холодильники и морозильники бытовые</t>
  </si>
  <si>
    <t>Изделия ювелирные и их части</t>
  </si>
  <si>
    <t>Автомобили грузовые (включая шасси)</t>
  </si>
  <si>
    <t>Автомобили легковые</t>
  </si>
  <si>
    <t>Электроэнергия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</si>
  <si>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</si>
  <si>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</si>
  <si>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</si>
  <si>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</si>
  <si>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2.3. Строительство</t>
  </si>
  <si>
    <t>4. Малое и среднее предпринимательство, включая микропредприятия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</si>
  <si>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</si>
  <si>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</si>
  <si>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DD: Обработка древесины и производство изделий из дерева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</si>
  <si>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</si>
  <si>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</si>
  <si>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</si>
  <si>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DK: Производство машин и оборудования</t>
  </si>
  <si>
    <t>Подраздел DN: Прочие производства</t>
  </si>
  <si>
    <t>бюджеты субъектов Российской Федерации</t>
  </si>
  <si>
    <t>из местных бюджетов</t>
  </si>
  <si>
    <t>за счет бюджета муниципального образования - всего</t>
  </si>
  <si>
    <t>Акцизы</t>
  </si>
  <si>
    <t>численность населения</t>
  </si>
  <si>
    <t>индекс потребительских цен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</si>
  <si>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</si>
  <si>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</si>
  <si>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</si>
  <si>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</si>
  <si>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</si>
  <si>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</si>
  <si>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</si>
  <si>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</si>
  <si>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>Средний размер назначенных пенсий</t>
  </si>
  <si>
    <t>Реальный размер назначенных пенсий</t>
  </si>
  <si>
    <t>Численность населения с денежными доходами ниже величины прожиточного минимума</t>
  </si>
  <si>
    <t>8. Труд и занятость</t>
  </si>
  <si>
    <t>Среднемесячная номинальная начисленная заработная плата</t>
  </si>
  <si>
    <t xml:space="preserve">Среднемесячная номинальная начисленная заработная плата </t>
  </si>
  <si>
    <t>Выплаты социального характера - всего</t>
  </si>
  <si>
    <t>чел</t>
  </si>
  <si>
    <t>% к предыдущему году в действующих ценах</t>
  </si>
  <si>
    <t xml:space="preserve">млн.руб. </t>
  </si>
  <si>
    <t>тыс. куб. м</t>
  </si>
  <si>
    <t>млн.тонн</t>
  </si>
  <si>
    <t>млрд.куб.м.</t>
  </si>
  <si>
    <t>тонн</t>
  </si>
  <si>
    <t xml:space="preserve"> тонн</t>
  </si>
  <si>
    <t>млн. кв. м</t>
  </si>
  <si>
    <t>млн.пар</t>
  </si>
  <si>
    <t>млн. куб. м</t>
  </si>
  <si>
    <t>тыс.тонн</t>
  </si>
  <si>
    <t>млн. условных кирпичей</t>
  </si>
  <si>
    <t>шт.</t>
  </si>
  <si>
    <t>тыс. шт.</t>
  </si>
  <si>
    <t>тыс. руб.</t>
  </si>
  <si>
    <t>млрд. кВт. ч.</t>
  </si>
  <si>
    <t>% от общей численности населения субъекта</t>
  </si>
  <si>
    <t xml:space="preserve"> тыс. чел.</t>
  </si>
  <si>
    <t>.чел.</t>
  </si>
  <si>
    <t>Превышение доходов над расходами (+),или расходов над доходами(-)</t>
  </si>
  <si>
    <r>
      <t>Топливо печное бытовое</t>
    </r>
    <r>
      <rPr>
        <b/>
        <sz val="12"/>
        <color indexed="8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</si>
  <si>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Налог, взимаемый в связи с применением патентной системы налогообложения</t>
  </si>
  <si>
    <t xml:space="preserve">              </t>
  </si>
  <si>
    <t>Производство деловой древесины</t>
  </si>
  <si>
    <t>Производство пиломатериалов</t>
  </si>
  <si>
    <t>Золото</t>
  </si>
  <si>
    <t>Нефрит</t>
  </si>
  <si>
    <t>Щебень</t>
  </si>
  <si>
    <t>тыс.плот.куб.м.</t>
  </si>
  <si>
    <t>тыс.куб.м.</t>
  </si>
  <si>
    <t>тн.</t>
  </si>
  <si>
    <t>научные исследования и разработки</t>
  </si>
  <si>
    <t>в ценах соответствующих лет; % от оборота розничной торговли субъекта РФ</t>
  </si>
  <si>
    <t>МО ГП "Северомуйское"</t>
  </si>
  <si>
    <t>на 2020 год и на плановый период 2021 и 2022 годов (для субъектов Российской Федерации)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</si>
</sst>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00"/>
    <numFmt numFmtId="175" formatCode="#,##0.0"/>
    <numFmt numFmtId="176" formatCode="0.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name val="Arial Cyr"/>
      <family val="0"/>
    </font>
    <font>
      <b/>
      <sz val="14"/>
      <color indexed="8"/>
      <name val="Times New Roman"/>
      <family val="1"/>
    </font>
    <font>
      <sz val="9"/>
      <color indexed="8"/>
      <name val="Tahoma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2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17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7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3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60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0" fillId="33" borderId="10" xfId="0" applyFont="1" applyFill="1" applyBorder="1" applyAlignment="1" applyProtection="1">
      <alignment horizontal="centerContinuous" vertical="center" wrapText="1"/>
      <protection/>
    </xf>
    <xf numFmtId="0" fontId="5" fillId="33" borderId="10" xfId="0" applyFont="1" applyFill="1" applyBorder="1" applyAlignment="1" applyProtection="1">
      <alignment horizontal="left" vertical="justify" wrapText="1" shrinkToFit="1"/>
      <protection/>
    </xf>
    <xf numFmtId="0" fontId="6" fillId="33" borderId="10" xfId="0" applyFont="1" applyFill="1" applyBorder="1" applyAlignment="1" applyProtection="1">
      <alignment horizontal="center" vertical="justify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4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justify" wrapText="1"/>
      <protection/>
    </xf>
    <xf numFmtId="0" fontId="14" fillId="33" borderId="10" xfId="0" applyFont="1" applyFill="1" applyBorder="1" applyAlignment="1" applyProtection="1">
      <alignment horizontal="left" vertical="justify" wrapText="1" shrinkToFit="1"/>
      <protection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justify" wrapText="1" shrinkToFit="1"/>
    </xf>
    <xf numFmtId="0" fontId="6" fillId="33" borderId="12" xfId="0" applyFont="1" applyFill="1" applyBorder="1" applyAlignment="1">
      <alignment horizontal="center" vertical="justify" wrapText="1" shrinkToFit="1"/>
    </xf>
    <xf numFmtId="0" fontId="4" fillId="33" borderId="10" xfId="0" applyFont="1" applyFill="1" applyBorder="1" applyAlignment="1" applyProtection="1">
      <alignment horizontal="left" vertical="justify" wrapText="1"/>
      <protection/>
    </xf>
    <xf numFmtId="0" fontId="14" fillId="33" borderId="11" xfId="0" applyFont="1" applyFill="1" applyBorder="1" applyAlignment="1" applyProtection="1">
      <alignment horizontal="left" vertical="justify" wrapText="1" shrinkToFit="1"/>
      <protection/>
    </xf>
    <xf numFmtId="0" fontId="6" fillId="33" borderId="13" xfId="0" applyFont="1" applyFill="1" applyBorder="1" applyAlignment="1" applyProtection="1">
      <alignment horizontal="center" vertical="justify" wrapText="1"/>
      <protection/>
    </xf>
    <xf numFmtId="0" fontId="6" fillId="33" borderId="12" xfId="0" applyFont="1" applyFill="1" applyBorder="1" applyAlignment="1">
      <alignment horizontal="center" vertical="justify" wrapText="1"/>
    </xf>
    <xf numFmtId="0" fontId="14" fillId="33" borderId="10" xfId="0" applyFont="1" applyFill="1" applyBorder="1" applyAlignment="1">
      <alignment horizontal="left" vertical="center" wrapText="1" shrinkToFit="1"/>
    </xf>
    <xf numFmtId="3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 wrapText="1" shrinkToFit="1"/>
    </xf>
    <xf numFmtId="0" fontId="13" fillId="33" borderId="12" xfId="0" applyFont="1" applyFill="1" applyBorder="1" applyAlignment="1" applyProtection="1">
      <alignment horizontal="center" vertical="justify" wrapText="1"/>
      <protection/>
    </xf>
    <xf numFmtId="1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/>
    </xf>
    <xf numFmtId="173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left" vertical="justify" wrapText="1" shrinkToFit="1"/>
      <protection/>
    </xf>
    <xf numFmtId="0" fontId="7" fillId="33" borderId="12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>
      <alignment horizontal="left" vertical="justify" wrapText="1" shrinkToFit="1"/>
    </xf>
    <xf numFmtId="0" fontId="4" fillId="33" borderId="11" xfId="0" applyFont="1" applyFill="1" applyBorder="1" applyAlignment="1" applyProtection="1">
      <alignment vertical="justify" wrapText="1" shrinkToFit="1"/>
      <protection/>
    </xf>
    <xf numFmtId="0" fontId="7" fillId="33" borderId="13" xfId="0" applyFont="1" applyFill="1" applyBorder="1" applyAlignment="1" applyProtection="1">
      <alignment horizontal="center" vertical="justify" wrapText="1"/>
      <protection/>
    </xf>
    <xf numFmtId="0" fontId="3" fillId="33" borderId="11" xfId="0" applyFont="1" applyFill="1" applyBorder="1" applyAlignment="1" applyProtection="1">
      <alignment vertical="justify" wrapText="1" shrinkToFit="1"/>
      <protection/>
    </xf>
    <xf numFmtId="0" fontId="4" fillId="33" borderId="10" xfId="0" applyFont="1" applyFill="1" applyBorder="1" applyAlignment="1" applyProtection="1">
      <alignment horizontal="left" vertical="justify" wrapText="1" shrinkToFit="1"/>
      <protection/>
    </xf>
    <xf numFmtId="0" fontId="4" fillId="33" borderId="10" xfId="0" applyFont="1" applyFill="1" applyBorder="1" applyAlignment="1">
      <alignment horizontal="left" vertical="justify" wrapText="1" shrinkToFit="1"/>
    </xf>
    <xf numFmtId="0" fontId="7" fillId="33" borderId="12" xfId="0" applyFont="1" applyFill="1" applyBorder="1" applyAlignment="1">
      <alignment horizontal="center" vertical="justify" wrapText="1"/>
    </xf>
    <xf numFmtId="0" fontId="4" fillId="33" borderId="0" xfId="0" applyFont="1" applyFill="1" applyAlignment="1">
      <alignment horizontal="justify" vertical="justify"/>
    </xf>
    <xf numFmtId="0" fontId="7" fillId="33" borderId="0" xfId="0" applyFont="1" applyFill="1" applyAlignment="1">
      <alignment vertical="justify"/>
    </xf>
    <xf numFmtId="0" fontId="8" fillId="33" borderId="0" xfId="0" applyFont="1" applyFill="1" applyAlignment="1">
      <alignment/>
    </xf>
    <xf numFmtId="1" fontId="4" fillId="33" borderId="10" xfId="0" applyNumberFormat="1" applyFont="1" applyFill="1" applyBorder="1" applyAlignment="1">
      <alignment horizontal="center"/>
    </xf>
    <xf numFmtId="173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left" vertical="justify" wrapText="1" shrinkToFit="1"/>
    </xf>
    <xf numFmtId="0" fontId="3" fillId="33" borderId="0" xfId="0" applyFont="1" applyFill="1" applyAlignment="1">
      <alignment horizontal="right" vertical="center"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>
      <alignment horizontal="right" vertical="center"/>
    </xf>
    <xf numFmtId="0" fontId="11" fillId="33" borderId="0" xfId="0" applyFont="1" applyFill="1" applyAlignment="1">
      <alignment horizontal="center" vertical="center" wrapText="1"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left" vertical="justify" wrapText="1" shrinkToFit="1"/>
      <protection/>
    </xf>
    <xf numFmtId="0" fontId="12" fillId="33" borderId="14" xfId="0" applyFont="1" applyFill="1" applyBorder="1" applyAlignment="1" applyProtection="1">
      <alignment horizontal="left" vertical="justify" wrapText="1" shrinkToFit="1"/>
      <protection/>
    </xf>
    <xf numFmtId="0" fontId="12" fillId="33" borderId="12" xfId="0" applyFont="1" applyFill="1" applyBorder="1" applyAlignment="1">
      <alignment horizontal="left" vertical="justify" wrapText="1" shrinkToFit="1"/>
    </xf>
    <xf numFmtId="0" fontId="12" fillId="33" borderId="14" xfId="0" applyFont="1" applyFill="1" applyBorder="1" applyAlignment="1">
      <alignment horizontal="left" vertical="justify" wrapText="1" shrinkToFit="1"/>
    </xf>
    <xf numFmtId="0" fontId="3" fillId="33" borderId="0" xfId="0" applyFont="1" applyFill="1" applyAlignment="1">
      <alignment horizontal="right" vertical="center"/>
    </xf>
    <xf numFmtId="0" fontId="5" fillId="33" borderId="11" xfId="0" applyFont="1" applyFill="1" applyBorder="1" applyAlignment="1" applyProtection="1">
      <alignment horizontal="center" vertical="justify" wrapText="1"/>
      <protection/>
    </xf>
    <xf numFmtId="0" fontId="5" fillId="33" borderId="16" xfId="0" applyFont="1" applyFill="1" applyBorder="1" applyAlignment="1" applyProtection="1">
      <alignment horizontal="center" vertical="justify" wrapText="1"/>
      <protection/>
    </xf>
    <xf numFmtId="0" fontId="5" fillId="33" borderId="15" xfId="0" applyFont="1" applyFill="1" applyBorder="1" applyAlignment="1" applyProtection="1">
      <alignment horizontal="center" vertical="justify" wrapText="1"/>
      <protection/>
    </xf>
    <xf numFmtId="0" fontId="12" fillId="33" borderId="10" xfId="0" applyFont="1" applyFill="1" applyBorder="1" applyAlignment="1" applyProtection="1">
      <alignment horizontal="center" vertical="justify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13" xfId="53"/>
    <cellStyle name="Обычный 15" xfId="54"/>
    <cellStyle name="Обычный 17" xfId="55"/>
    <cellStyle name="Обычный 2" xfId="56"/>
    <cellStyle name="Обычный 6" xfId="57"/>
    <cellStyle name="Обычный 8" xfId="58"/>
    <cellStyle name="Обычный 9" xfId="59"/>
    <cellStyle name="Обычный_Покварт разбивка инвестиц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2"/>
  <sheetViews>
    <sheetView tabSelected="1" view="pageLayout" zoomScale="70" zoomScaleSheetLayoutView="90" zoomScalePageLayoutView="70" workbookViewId="0" topLeftCell="A190">
      <selection activeCell="F10" sqref="F10"/>
    </sheetView>
  </sheetViews>
  <sheetFormatPr defaultColWidth="9.125" defaultRowHeight="12.75"/>
  <cols>
    <col min="1" max="1" width="73.50390625" style="45" customWidth="1"/>
    <col min="2" max="2" width="17.875" style="46" customWidth="1"/>
    <col min="3" max="3" width="10.875" style="5" hidden="1" customWidth="1"/>
    <col min="4" max="4" width="11.50390625" style="47" customWidth="1"/>
    <col min="5" max="6" width="12.50390625" style="47" customWidth="1"/>
    <col min="7" max="7" width="11.625" style="47" customWidth="1"/>
    <col min="8" max="8" width="13.00390625" style="47" customWidth="1"/>
    <col min="9" max="9" width="11.50390625" style="47" customWidth="1"/>
    <col min="10" max="10" width="11.625" style="47" customWidth="1"/>
    <col min="11" max="11" width="11.50390625" style="47" customWidth="1"/>
    <col min="12" max="12" width="12.875" style="47" customWidth="1"/>
    <col min="13" max="13" width="9.625" style="11" customWidth="1"/>
    <col min="14" max="16384" width="9.125" style="11" customWidth="1"/>
  </cols>
  <sheetData>
    <row r="1" spans="1:12" ht="15">
      <c r="A1" s="63" t="s">
        <v>157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9.5" customHeight="1">
      <c r="A3" s="55" t="s">
        <v>194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8.75" customHeight="1">
      <c r="A4" s="56" t="s">
        <v>195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9.5" customHeight="1">
      <c r="A5" s="56" t="s">
        <v>366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21.75" customHeight="1">
      <c r="A6" s="56" t="s">
        <v>365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23.25" customHeight="1">
      <c r="A7" s="64" t="s">
        <v>0</v>
      </c>
      <c r="B7" s="67" t="s">
        <v>1</v>
      </c>
      <c r="C7" s="50" t="s">
        <v>184</v>
      </c>
      <c r="D7" s="12" t="s">
        <v>2</v>
      </c>
      <c r="E7" s="12" t="s">
        <v>2</v>
      </c>
      <c r="F7" s="50" t="s">
        <v>3</v>
      </c>
      <c r="G7" s="12" t="s">
        <v>4</v>
      </c>
      <c r="H7" s="12"/>
      <c r="I7" s="12"/>
      <c r="J7" s="12"/>
      <c r="K7" s="12"/>
      <c r="L7" s="12"/>
    </row>
    <row r="8" spans="1:12" ht="20.25" customHeight="1">
      <c r="A8" s="65"/>
      <c r="B8" s="67"/>
      <c r="C8" s="68">
        <v>2013</v>
      </c>
      <c r="D8" s="68">
        <v>2017</v>
      </c>
      <c r="E8" s="68">
        <v>2018</v>
      </c>
      <c r="F8" s="57">
        <v>2019</v>
      </c>
      <c r="G8" s="53">
        <v>2020</v>
      </c>
      <c r="H8" s="54"/>
      <c r="I8" s="53">
        <v>2021</v>
      </c>
      <c r="J8" s="54"/>
      <c r="K8" s="53">
        <v>2022</v>
      </c>
      <c r="L8" s="54"/>
    </row>
    <row r="9" spans="1:12" ht="20.25" customHeight="1">
      <c r="A9" s="66"/>
      <c r="B9" s="67"/>
      <c r="C9" s="68"/>
      <c r="D9" s="68"/>
      <c r="E9" s="68"/>
      <c r="F9" s="58"/>
      <c r="G9" s="50" t="s">
        <v>5</v>
      </c>
      <c r="H9" s="50" t="s">
        <v>6</v>
      </c>
      <c r="I9" s="50" t="s">
        <v>5</v>
      </c>
      <c r="J9" s="50" t="s">
        <v>6</v>
      </c>
      <c r="K9" s="50" t="s">
        <v>5</v>
      </c>
      <c r="L9" s="50" t="s">
        <v>6</v>
      </c>
    </row>
    <row r="10" spans="1:12" ht="15">
      <c r="A10" s="13" t="s">
        <v>7</v>
      </c>
      <c r="B10" s="14"/>
      <c r="C10" s="15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5">
      <c r="A11" s="13" t="s">
        <v>8</v>
      </c>
      <c r="B11" s="17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18" t="s">
        <v>9</v>
      </c>
      <c r="B12" s="17" t="s">
        <v>171</v>
      </c>
      <c r="C12" s="10">
        <v>1685</v>
      </c>
      <c r="D12" s="10">
        <v>992</v>
      </c>
      <c r="E12" s="10">
        <v>888</v>
      </c>
      <c r="F12" s="10">
        <v>888</v>
      </c>
      <c r="G12" s="10">
        <v>928</v>
      </c>
      <c r="H12" s="10">
        <v>928</v>
      </c>
      <c r="I12" s="10">
        <v>928</v>
      </c>
      <c r="J12" s="10">
        <v>928</v>
      </c>
      <c r="K12" s="10">
        <v>930</v>
      </c>
      <c r="L12" s="10">
        <v>930</v>
      </c>
    </row>
    <row r="13" spans="1:12" ht="15">
      <c r="A13" s="18" t="s">
        <v>196</v>
      </c>
      <c r="B13" s="17" t="s">
        <v>350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>
      <c r="A14" s="18" t="s">
        <v>11</v>
      </c>
      <c r="B14" s="17" t="s">
        <v>171</v>
      </c>
      <c r="C14" s="10">
        <v>65</v>
      </c>
      <c r="D14" s="10">
        <v>67</v>
      </c>
      <c r="E14" s="10">
        <v>66</v>
      </c>
      <c r="F14" s="10">
        <v>66</v>
      </c>
      <c r="G14" s="10">
        <v>66</v>
      </c>
      <c r="H14" s="10">
        <v>66</v>
      </c>
      <c r="I14" s="10">
        <v>66</v>
      </c>
      <c r="J14" s="10">
        <v>66</v>
      </c>
      <c r="K14" s="10">
        <v>66</v>
      </c>
      <c r="L14" s="10">
        <v>66</v>
      </c>
    </row>
    <row r="15" spans="1:12" ht="15">
      <c r="A15" s="18" t="s">
        <v>197</v>
      </c>
      <c r="B15" s="17" t="s">
        <v>331</v>
      </c>
      <c r="C15" s="10">
        <v>20</v>
      </c>
      <c r="D15" s="10">
        <v>17</v>
      </c>
      <c r="E15" s="10">
        <v>15</v>
      </c>
      <c r="F15" s="10">
        <v>10</v>
      </c>
      <c r="G15" s="10">
        <v>10</v>
      </c>
      <c r="H15" s="10">
        <v>10</v>
      </c>
      <c r="I15" s="10">
        <v>13</v>
      </c>
      <c r="J15" s="10">
        <v>13</v>
      </c>
      <c r="K15" s="10">
        <v>13</v>
      </c>
      <c r="L15" s="10">
        <v>13</v>
      </c>
    </row>
    <row r="16" spans="1:12" ht="15">
      <c r="A16" s="18" t="s">
        <v>198</v>
      </c>
      <c r="B16" s="17" t="s">
        <v>331</v>
      </c>
      <c r="C16" s="10">
        <v>14</v>
      </c>
      <c r="D16" s="10">
        <v>11</v>
      </c>
      <c r="E16" s="10">
        <v>12</v>
      </c>
      <c r="F16" s="10">
        <v>15</v>
      </c>
      <c r="G16" s="10">
        <v>15</v>
      </c>
      <c r="H16" s="10">
        <v>15</v>
      </c>
      <c r="I16" s="10">
        <v>11</v>
      </c>
      <c r="J16" s="10">
        <v>11</v>
      </c>
      <c r="K16" s="10">
        <v>11</v>
      </c>
      <c r="L16" s="10">
        <v>11</v>
      </c>
    </row>
    <row r="17" spans="1:12" ht="27.75" customHeight="1">
      <c r="A17" s="18" t="s">
        <v>12</v>
      </c>
      <c r="B17" s="17" t="s">
        <v>13</v>
      </c>
      <c r="C17" s="10">
        <f>C15*100/1000</f>
        <v>2</v>
      </c>
      <c r="D17" s="10">
        <v>1.7</v>
      </c>
      <c r="E17" s="10">
        <f aca="true" t="shared" si="0" ref="E17:L17">E15*100/1000</f>
        <v>1.5</v>
      </c>
      <c r="F17" s="10">
        <f>F15*100/1000</f>
        <v>1</v>
      </c>
      <c r="G17" s="10">
        <f>G15*100/1000</f>
        <v>1</v>
      </c>
      <c r="H17" s="10">
        <f t="shared" si="0"/>
        <v>1</v>
      </c>
      <c r="I17" s="10">
        <f>I15*100/1000</f>
        <v>1.3</v>
      </c>
      <c r="J17" s="10">
        <f t="shared" si="0"/>
        <v>1.3</v>
      </c>
      <c r="K17" s="10">
        <f t="shared" si="0"/>
        <v>1.3</v>
      </c>
      <c r="L17" s="10">
        <f t="shared" si="0"/>
        <v>1.3</v>
      </c>
    </row>
    <row r="18" spans="1:12" ht="24" customHeight="1">
      <c r="A18" s="18" t="s">
        <v>14</v>
      </c>
      <c r="B18" s="17" t="s">
        <v>15</v>
      </c>
      <c r="C18" s="10">
        <f>C16*100/1000</f>
        <v>1.4</v>
      </c>
      <c r="D18" s="10">
        <v>1.1</v>
      </c>
      <c r="E18" s="10">
        <f>E16*100/1000</f>
        <v>1.2</v>
      </c>
      <c r="F18" s="33">
        <f>F16*100/1000</f>
        <v>1.5</v>
      </c>
      <c r="G18" s="10">
        <f aca="true" t="shared" si="1" ref="G18:L18">G16*100/1000</f>
        <v>1.5</v>
      </c>
      <c r="H18" s="10">
        <f t="shared" si="1"/>
        <v>1.5</v>
      </c>
      <c r="I18" s="33">
        <f t="shared" si="1"/>
        <v>1.1</v>
      </c>
      <c r="J18" s="33">
        <f t="shared" si="1"/>
        <v>1.1</v>
      </c>
      <c r="K18" s="33">
        <f t="shared" si="1"/>
        <v>1.1</v>
      </c>
      <c r="L18" s="33">
        <f t="shared" si="1"/>
        <v>1.1</v>
      </c>
    </row>
    <row r="19" spans="1:12" ht="24">
      <c r="A19" s="18" t="s">
        <v>16</v>
      </c>
      <c r="B19" s="17" t="s">
        <v>17</v>
      </c>
      <c r="C19" s="10">
        <v>0.3</v>
      </c>
      <c r="D19" s="10">
        <v>0.7</v>
      </c>
      <c r="E19" s="10">
        <v>0.6</v>
      </c>
      <c r="F19" s="10">
        <v>0.5</v>
      </c>
      <c r="G19" s="10">
        <v>0.5</v>
      </c>
      <c r="H19" s="10">
        <v>0.5</v>
      </c>
      <c r="I19" s="10">
        <v>0.5</v>
      </c>
      <c r="J19" s="10">
        <v>0.5</v>
      </c>
      <c r="K19" s="10">
        <v>0.5</v>
      </c>
      <c r="L19" s="10">
        <v>0.5</v>
      </c>
    </row>
    <row r="20" spans="1:12" ht="15">
      <c r="A20" s="18" t="s">
        <v>199</v>
      </c>
      <c r="B20" s="17" t="s">
        <v>331</v>
      </c>
      <c r="C20" s="10"/>
      <c r="D20" s="48"/>
      <c r="E20" s="48"/>
      <c r="F20" s="48"/>
      <c r="G20" s="48">
        <v>40</v>
      </c>
      <c r="H20" s="48">
        <v>40</v>
      </c>
      <c r="I20" s="48">
        <v>0</v>
      </c>
      <c r="J20" s="48">
        <v>0</v>
      </c>
      <c r="K20" s="48">
        <v>2</v>
      </c>
      <c r="L20" s="48">
        <v>2</v>
      </c>
    </row>
    <row r="21" spans="1:12" ht="15">
      <c r="A21" s="18" t="s">
        <v>200</v>
      </c>
      <c r="B21" s="17" t="s">
        <v>331</v>
      </c>
      <c r="C21" s="10">
        <v>250</v>
      </c>
      <c r="D21" s="10">
        <v>0</v>
      </c>
      <c r="E21" s="10">
        <v>104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</row>
    <row r="22" spans="1:12" ht="29.25" customHeight="1">
      <c r="A22" s="18" t="s">
        <v>18</v>
      </c>
      <c r="B22" s="17" t="s">
        <v>19</v>
      </c>
      <c r="C22" s="10"/>
      <c r="D22" s="10"/>
      <c r="E22" s="10"/>
      <c r="F22" s="10"/>
      <c r="G22" s="10"/>
      <c r="H22" s="10"/>
      <c r="I22" s="10"/>
      <c r="J22" s="10"/>
      <c r="K22" s="33"/>
      <c r="L22" s="33"/>
    </row>
    <row r="23" spans="1:12" ht="15">
      <c r="A23" s="13" t="s">
        <v>20</v>
      </c>
      <c r="B23" s="17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">
      <c r="A24" s="18" t="s">
        <v>201</v>
      </c>
      <c r="B24" s="17" t="s">
        <v>21</v>
      </c>
      <c r="C24" s="4">
        <f>C41+C102</f>
        <v>49.727000000000004</v>
      </c>
      <c r="D24" s="4">
        <v>64.17699999999999</v>
      </c>
      <c r="E24" s="4">
        <f>E41+E102</f>
        <v>64.17699999999999</v>
      </c>
      <c r="F24" s="4">
        <f>F41+F102</f>
        <v>64.17699999999999</v>
      </c>
      <c r="G24" s="4">
        <f aca="true" t="shared" si="2" ref="G24:L24">G41+G102</f>
        <v>64.17699999999999</v>
      </c>
      <c r="H24" s="4">
        <f t="shared" si="2"/>
        <v>64.17699999999999</v>
      </c>
      <c r="I24" s="4">
        <f>I41+I102</f>
        <v>64.17699999999999</v>
      </c>
      <c r="J24" s="4">
        <f t="shared" si="2"/>
        <v>64.17699999999999</v>
      </c>
      <c r="K24" s="4">
        <f t="shared" si="2"/>
        <v>64.17699999999999</v>
      </c>
      <c r="L24" s="4">
        <f t="shared" si="2"/>
        <v>64.17699999999999</v>
      </c>
    </row>
    <row r="25" spans="1:12" ht="26.25" customHeight="1">
      <c r="A25" s="18" t="s">
        <v>22</v>
      </c>
      <c r="B25" s="17" t="s">
        <v>67</v>
      </c>
      <c r="C25" s="4">
        <v>86</v>
      </c>
      <c r="D25" s="3">
        <v>107.2</v>
      </c>
      <c r="E25" s="3">
        <v>101.8</v>
      </c>
      <c r="F25" s="3">
        <f>F24/E24*100</f>
        <v>100</v>
      </c>
      <c r="G25" s="3">
        <f aca="true" t="shared" si="3" ref="G25:L25">G24/F24*100</f>
        <v>100</v>
      </c>
      <c r="H25" s="3">
        <f>H24/G24*100</f>
        <v>100</v>
      </c>
      <c r="I25" s="3">
        <f>I24/H24*100</f>
        <v>100</v>
      </c>
      <c r="J25" s="3">
        <f t="shared" si="3"/>
        <v>100</v>
      </c>
      <c r="K25" s="3">
        <f t="shared" si="3"/>
        <v>100</v>
      </c>
      <c r="L25" s="3">
        <f t="shared" si="3"/>
        <v>100</v>
      </c>
    </row>
    <row r="26" spans="1:12" ht="15.75" customHeight="1">
      <c r="A26" s="18" t="s">
        <v>202</v>
      </c>
      <c r="B26" s="17" t="s">
        <v>10</v>
      </c>
      <c r="C26" s="4">
        <v>96.4</v>
      </c>
      <c r="D26" s="3">
        <v>98.2</v>
      </c>
      <c r="E26" s="3">
        <v>98.2</v>
      </c>
      <c r="F26" s="3">
        <v>93.3</v>
      </c>
      <c r="G26" s="3">
        <v>93.3</v>
      </c>
      <c r="H26" s="3">
        <v>93.3</v>
      </c>
      <c r="I26" s="3">
        <v>93.3</v>
      </c>
      <c r="J26" s="3">
        <v>93.3</v>
      </c>
      <c r="K26" s="3">
        <v>93.3</v>
      </c>
      <c r="L26" s="3">
        <v>93.3</v>
      </c>
    </row>
    <row r="27" spans="1:12" ht="15">
      <c r="A27" s="13" t="s">
        <v>203</v>
      </c>
      <c r="B27" s="17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32.25" customHeight="1">
      <c r="A28" s="18" t="s">
        <v>204</v>
      </c>
      <c r="B28" s="17" t="s">
        <v>21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24">
      <c r="A29" s="18" t="s">
        <v>205</v>
      </c>
      <c r="B29" s="17" t="s">
        <v>332</v>
      </c>
      <c r="C29" s="4"/>
      <c r="D29" s="3"/>
      <c r="E29" s="3"/>
      <c r="F29" s="3"/>
      <c r="G29" s="3"/>
      <c r="H29" s="3"/>
      <c r="I29" s="3"/>
      <c r="J29" s="3"/>
      <c r="K29" s="3"/>
      <c r="L29" s="3"/>
    </row>
    <row r="30" spans="1:12" ht="18" customHeight="1">
      <c r="A30" s="18" t="s">
        <v>206</v>
      </c>
      <c r="B30" s="17" t="s">
        <v>10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24.75" customHeight="1">
      <c r="A31" s="18" t="s">
        <v>207</v>
      </c>
      <c r="B31" s="17" t="s">
        <v>67</v>
      </c>
      <c r="C31" s="4"/>
      <c r="D31" s="3"/>
      <c r="E31" s="3"/>
      <c r="F31" s="3"/>
      <c r="G31" s="3"/>
      <c r="H31" s="3"/>
      <c r="I31" s="3"/>
      <c r="J31" s="3"/>
      <c r="K31" s="3"/>
      <c r="L31" s="3"/>
    </row>
    <row r="32" spans="1:12" ht="46.5">
      <c r="A32" s="18" t="s">
        <v>208</v>
      </c>
      <c r="B32" s="17" t="s">
        <v>21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30.75">
      <c r="A33" s="18" t="s">
        <v>209</v>
      </c>
      <c r="B33" s="17" t="s">
        <v>332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30.75">
      <c r="A34" s="18" t="s">
        <v>210</v>
      </c>
      <c r="B34" s="17" t="s">
        <v>10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30.75">
      <c r="A35" s="18" t="s">
        <v>211</v>
      </c>
      <c r="B35" s="17" t="s">
        <v>67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48.75" customHeight="1">
      <c r="A36" s="18" t="s">
        <v>212</v>
      </c>
      <c r="B36" s="17" t="s">
        <v>21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30.75">
      <c r="A37" s="18" t="s">
        <v>213</v>
      </c>
      <c r="B37" s="17" t="s">
        <v>332</v>
      </c>
      <c r="C37" s="4"/>
      <c r="D37" s="3"/>
      <c r="E37" s="3"/>
      <c r="F37" s="3"/>
      <c r="G37" s="3"/>
      <c r="H37" s="3"/>
      <c r="I37" s="3"/>
      <c r="J37" s="3"/>
      <c r="K37" s="3"/>
      <c r="L37" s="3"/>
    </row>
    <row r="38" spans="1:12" ht="30.75">
      <c r="A38" s="18" t="s">
        <v>214</v>
      </c>
      <c r="B38" s="17" t="s">
        <v>10</v>
      </c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30.75">
      <c r="A39" s="18" t="s">
        <v>215</v>
      </c>
      <c r="B39" s="17" t="s">
        <v>67</v>
      </c>
      <c r="C39" s="4"/>
      <c r="D39" s="3"/>
      <c r="E39" s="3"/>
      <c r="F39" s="3"/>
      <c r="G39" s="3"/>
      <c r="H39" s="3"/>
      <c r="I39" s="3"/>
      <c r="J39" s="3"/>
      <c r="K39" s="3"/>
      <c r="L39" s="3"/>
    </row>
    <row r="40" spans="1:12" ht="15">
      <c r="A40" s="13" t="s">
        <v>216</v>
      </c>
      <c r="B40" s="17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46.5">
      <c r="A41" s="18" t="s">
        <v>23</v>
      </c>
      <c r="B41" s="17" t="s">
        <v>21</v>
      </c>
      <c r="C41" s="4">
        <v>1.825</v>
      </c>
      <c r="D41" s="4">
        <v>1.762</v>
      </c>
      <c r="E41" s="4">
        <v>1.762</v>
      </c>
      <c r="F41" s="4">
        <v>1.762</v>
      </c>
      <c r="G41" s="4">
        <v>1.762</v>
      </c>
      <c r="H41" s="4">
        <v>1.762</v>
      </c>
      <c r="I41" s="4">
        <v>1.762</v>
      </c>
      <c r="J41" s="4">
        <v>1.762</v>
      </c>
      <c r="K41" s="4">
        <v>1.762</v>
      </c>
      <c r="L41" s="4">
        <v>1.762</v>
      </c>
    </row>
    <row r="42" spans="1:12" ht="23.25" customHeight="1">
      <c r="A42" s="18" t="s">
        <v>158</v>
      </c>
      <c r="B42" s="17" t="s">
        <v>332</v>
      </c>
      <c r="C42" s="3">
        <v>91</v>
      </c>
      <c r="D42" s="3">
        <v>100</v>
      </c>
      <c r="E42" s="3">
        <f>E41/D41*100</f>
        <v>100</v>
      </c>
      <c r="F42" s="3">
        <f>F41/E41*100</f>
        <v>100</v>
      </c>
      <c r="G42" s="3">
        <f aca="true" t="shared" si="4" ref="G42:L43">G41/F41*100</f>
        <v>100</v>
      </c>
      <c r="H42" s="3">
        <f t="shared" si="4"/>
        <v>100</v>
      </c>
      <c r="I42" s="3">
        <f t="shared" si="4"/>
        <v>100</v>
      </c>
      <c r="J42" s="3">
        <f t="shared" si="4"/>
        <v>100</v>
      </c>
      <c r="K42" s="3">
        <f t="shared" si="4"/>
        <v>100</v>
      </c>
      <c r="L42" s="3">
        <f t="shared" si="4"/>
        <v>100</v>
      </c>
    </row>
    <row r="43" spans="1:12" ht="15">
      <c r="A43" s="18" t="s">
        <v>24</v>
      </c>
      <c r="B43" s="17" t="s">
        <v>10</v>
      </c>
      <c r="C43" s="4">
        <v>91.3</v>
      </c>
      <c r="D43" s="3">
        <v>100.3</v>
      </c>
      <c r="E43" s="3">
        <v>100.3</v>
      </c>
      <c r="F43" s="3">
        <f>F42/E42*100</f>
        <v>100</v>
      </c>
      <c r="G43" s="3">
        <f t="shared" si="4"/>
        <v>100</v>
      </c>
      <c r="H43" s="3">
        <f t="shared" si="4"/>
        <v>100</v>
      </c>
      <c r="I43" s="3">
        <f t="shared" si="4"/>
        <v>100</v>
      </c>
      <c r="J43" s="3">
        <f t="shared" si="4"/>
        <v>100</v>
      </c>
      <c r="K43" s="3">
        <f t="shared" si="4"/>
        <v>100</v>
      </c>
      <c r="L43" s="3">
        <f t="shared" si="4"/>
        <v>100</v>
      </c>
    </row>
    <row r="44" spans="1:12" ht="26.25" customHeight="1">
      <c r="A44" s="18" t="s">
        <v>25</v>
      </c>
      <c r="B44" s="17" t="s">
        <v>67</v>
      </c>
      <c r="C44" s="3">
        <v>99</v>
      </c>
      <c r="D44" s="3">
        <v>98.5</v>
      </c>
      <c r="E44" s="3">
        <v>98.5</v>
      </c>
      <c r="F44" s="3">
        <v>99.7</v>
      </c>
      <c r="G44" s="3">
        <v>99.7</v>
      </c>
      <c r="H44" s="3">
        <v>99.7</v>
      </c>
      <c r="I44" s="3">
        <v>99.7</v>
      </c>
      <c r="J44" s="3">
        <v>99.7</v>
      </c>
      <c r="K44" s="3">
        <v>99.7</v>
      </c>
      <c r="L44" s="3">
        <v>99.7</v>
      </c>
    </row>
    <row r="45" spans="1:12" ht="46.5" customHeight="1">
      <c r="A45" s="18" t="s">
        <v>26</v>
      </c>
      <c r="B45" s="17" t="s">
        <v>21</v>
      </c>
      <c r="C45" s="4"/>
      <c r="D45" s="4"/>
      <c r="E45" s="4"/>
      <c r="F45" s="7"/>
      <c r="G45" s="4"/>
      <c r="H45" s="4"/>
      <c r="I45" s="7"/>
      <c r="J45" s="7"/>
      <c r="K45" s="7"/>
      <c r="L45" s="7"/>
    </row>
    <row r="46" spans="1:12" ht="30.75">
      <c r="A46" s="18" t="s">
        <v>159</v>
      </c>
      <c r="B46" s="17" t="s">
        <v>332</v>
      </c>
      <c r="C46" s="4"/>
      <c r="D46" s="3"/>
      <c r="E46" s="3"/>
      <c r="F46" s="3"/>
      <c r="G46" s="3"/>
      <c r="H46" s="3"/>
      <c r="I46" s="3"/>
      <c r="J46" s="3"/>
      <c r="K46" s="3"/>
      <c r="L46" s="3"/>
    </row>
    <row r="47" spans="1:12" ht="30.75">
      <c r="A47" s="18" t="s">
        <v>27</v>
      </c>
      <c r="B47" s="17" t="s">
        <v>10</v>
      </c>
      <c r="C47" s="4"/>
      <c r="D47" s="3"/>
      <c r="E47" s="3"/>
      <c r="F47" s="3"/>
      <c r="G47" s="3"/>
      <c r="H47" s="3"/>
      <c r="I47" s="3"/>
      <c r="J47" s="3"/>
      <c r="K47" s="3"/>
      <c r="L47" s="3"/>
    </row>
    <row r="48" spans="1:12" ht="30.75">
      <c r="A48" s="18" t="s">
        <v>28</v>
      </c>
      <c r="B48" s="17" t="s">
        <v>67</v>
      </c>
      <c r="C48" s="4"/>
      <c r="D48" s="3"/>
      <c r="E48" s="3"/>
      <c r="F48" s="3"/>
      <c r="G48" s="3"/>
      <c r="H48" s="3"/>
      <c r="I48" s="3"/>
      <c r="J48" s="3"/>
      <c r="K48" s="3"/>
      <c r="L48" s="3"/>
    </row>
    <row r="49" spans="1:12" ht="46.5">
      <c r="A49" s="18" t="s">
        <v>29</v>
      </c>
      <c r="B49" s="17" t="s">
        <v>21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30.75">
      <c r="A50" s="18" t="s">
        <v>160</v>
      </c>
      <c r="B50" s="17" t="s">
        <v>332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30.75">
      <c r="A51" s="18" t="s">
        <v>30</v>
      </c>
      <c r="B51" s="17" t="s">
        <v>10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30.75">
      <c r="A52" s="18" t="s">
        <v>31</v>
      </c>
      <c r="B52" s="17" t="s">
        <v>10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46.5">
      <c r="A53" s="18" t="s">
        <v>217</v>
      </c>
      <c r="B53" s="17" t="s">
        <v>21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30.75">
      <c r="A54" s="18" t="s">
        <v>218</v>
      </c>
      <c r="B54" s="17" t="s">
        <v>332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30.75">
      <c r="A55" s="18" t="s">
        <v>219</v>
      </c>
      <c r="B55" s="17" t="s">
        <v>10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30.75">
      <c r="A56" s="18" t="s">
        <v>220</v>
      </c>
      <c r="B56" s="17" t="s">
        <v>67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46.5">
      <c r="A57" s="18" t="s">
        <v>221</v>
      </c>
      <c r="B57" s="17" t="s">
        <v>21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30.75">
      <c r="A58" s="18" t="s">
        <v>222</v>
      </c>
      <c r="B58" s="17" t="s">
        <v>332</v>
      </c>
      <c r="C58" s="4"/>
      <c r="D58" s="3"/>
      <c r="E58" s="3"/>
      <c r="F58" s="3"/>
      <c r="G58" s="3"/>
      <c r="H58" s="3"/>
      <c r="I58" s="3"/>
      <c r="J58" s="3"/>
      <c r="K58" s="3"/>
      <c r="L58" s="3"/>
    </row>
    <row r="59" spans="1:12" ht="30.75">
      <c r="A59" s="18" t="s">
        <v>223</v>
      </c>
      <c r="B59" s="17" t="s">
        <v>10</v>
      </c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33.75" customHeight="1">
      <c r="A60" s="18" t="s">
        <v>224</v>
      </c>
      <c r="B60" s="17" t="s">
        <v>10</v>
      </c>
      <c r="C60" s="4"/>
      <c r="D60" s="3"/>
      <c r="E60" s="3"/>
      <c r="F60" s="3"/>
      <c r="G60" s="3"/>
      <c r="H60" s="3"/>
      <c r="I60" s="3"/>
      <c r="J60" s="3"/>
      <c r="K60" s="3"/>
      <c r="L60" s="3"/>
    </row>
    <row r="61" spans="1:12" ht="46.5">
      <c r="A61" s="18" t="s">
        <v>32</v>
      </c>
      <c r="B61" s="17" t="s">
        <v>21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30.75">
      <c r="A62" s="18" t="s">
        <v>192</v>
      </c>
      <c r="B62" s="17" t="s">
        <v>332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30.75">
      <c r="A63" s="18" t="s">
        <v>33</v>
      </c>
      <c r="B63" s="17" t="s">
        <v>10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30.75">
      <c r="A64" s="18" t="s">
        <v>34</v>
      </c>
      <c r="B64" s="17" t="s">
        <v>67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46.5">
      <c r="A65" s="18" t="s">
        <v>225</v>
      </c>
      <c r="B65" s="17" t="s">
        <v>21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30.75">
      <c r="A66" s="18" t="s">
        <v>226</v>
      </c>
      <c r="B66" s="17" t="s">
        <v>332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30.75">
      <c r="A67" s="18" t="s">
        <v>227</v>
      </c>
      <c r="B67" s="17" t="s">
        <v>10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30.75">
      <c r="A68" s="18" t="s">
        <v>228</v>
      </c>
      <c r="B68" s="17" t="s">
        <v>67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46.5">
      <c r="A69" s="18" t="s">
        <v>229</v>
      </c>
      <c r="B69" s="17" t="s">
        <v>21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24">
      <c r="A70" s="18" t="s">
        <v>230</v>
      </c>
      <c r="B70" s="17" t="s">
        <v>332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">
      <c r="A71" s="18" t="s">
        <v>231</v>
      </c>
      <c r="B71" s="17" t="s">
        <v>10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24">
      <c r="A72" s="18" t="s">
        <v>232</v>
      </c>
      <c r="B72" s="17" t="s">
        <v>67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46.5">
      <c r="A73" s="18" t="s">
        <v>233</v>
      </c>
      <c r="B73" s="17" t="s">
        <v>21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30.75">
      <c r="A74" s="18" t="s">
        <v>234</v>
      </c>
      <c r="B74" s="17" t="s">
        <v>332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30.75">
      <c r="A75" s="18" t="s">
        <v>235</v>
      </c>
      <c r="B75" s="17" t="s">
        <v>10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30.75">
      <c r="A76" s="18" t="s">
        <v>236</v>
      </c>
      <c r="B76" s="17" t="s">
        <v>10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45.75" customHeight="1">
      <c r="A77" s="18" t="s">
        <v>35</v>
      </c>
      <c r="B77" s="17" t="s">
        <v>21</v>
      </c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30.75">
      <c r="A78" s="18" t="s">
        <v>191</v>
      </c>
      <c r="B78" s="17" t="s">
        <v>332</v>
      </c>
      <c r="C78" s="4"/>
      <c r="D78" s="3"/>
      <c r="E78" s="3"/>
      <c r="F78" s="3"/>
      <c r="G78" s="3"/>
      <c r="H78" s="3"/>
      <c r="I78" s="3"/>
      <c r="J78" s="3"/>
      <c r="K78" s="3"/>
      <c r="L78" s="3"/>
    </row>
    <row r="79" spans="1:12" ht="30.75">
      <c r="A79" s="18" t="s">
        <v>36</v>
      </c>
      <c r="B79" s="17" t="s">
        <v>10</v>
      </c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36.75" customHeight="1">
      <c r="A80" s="18" t="s">
        <v>37</v>
      </c>
      <c r="B80" s="17" t="s">
        <v>67</v>
      </c>
      <c r="C80" s="4"/>
      <c r="D80" s="3"/>
      <c r="E80" s="3"/>
      <c r="F80" s="3"/>
      <c r="G80" s="3"/>
      <c r="H80" s="3"/>
      <c r="I80" s="3"/>
      <c r="J80" s="3"/>
      <c r="K80" s="3"/>
      <c r="L80" s="3"/>
    </row>
    <row r="81" spans="1:12" ht="46.5">
      <c r="A81" s="18" t="s">
        <v>38</v>
      </c>
      <c r="B81" s="17" t="s">
        <v>21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27.75" customHeight="1">
      <c r="A82" s="18" t="s">
        <v>187</v>
      </c>
      <c r="B82" s="17" t="s">
        <v>332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30.75">
      <c r="A83" s="18" t="s">
        <v>39</v>
      </c>
      <c r="B83" s="17" t="s">
        <v>10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30.75">
      <c r="A84" s="18" t="s">
        <v>40</v>
      </c>
      <c r="B84" s="17" t="s">
        <v>67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46.5">
      <c r="A85" s="18" t="s">
        <v>237</v>
      </c>
      <c r="B85" s="17" t="s">
        <v>21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30.75">
      <c r="A86" s="18" t="s">
        <v>238</v>
      </c>
      <c r="B86" s="17" t="s">
        <v>332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30.75">
      <c r="A87" s="18" t="s">
        <v>239</v>
      </c>
      <c r="B87" s="17" t="s">
        <v>10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30.75">
      <c r="A88" s="18" t="s">
        <v>240</v>
      </c>
      <c r="B88" s="17" t="s">
        <v>67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46.5">
      <c r="A89" s="18" t="s">
        <v>41</v>
      </c>
      <c r="B89" s="17" t="s">
        <v>21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7.75" customHeight="1">
      <c r="A90" s="18" t="s">
        <v>190</v>
      </c>
      <c r="B90" s="17" t="s">
        <v>332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30.75">
      <c r="A91" s="18" t="s">
        <v>42</v>
      </c>
      <c r="B91" s="17" t="s">
        <v>10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30.75">
      <c r="A92" s="18" t="s">
        <v>43</v>
      </c>
      <c r="B92" s="17" t="s">
        <v>67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46.5">
      <c r="A93" s="18" t="s">
        <v>44</v>
      </c>
      <c r="B93" s="17" t="s">
        <v>21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30.75">
      <c r="A94" s="18" t="s">
        <v>186</v>
      </c>
      <c r="B94" s="17" t="s">
        <v>332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30.75">
      <c r="A95" s="18" t="s">
        <v>45</v>
      </c>
      <c r="B95" s="17" t="s">
        <v>10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30.75">
      <c r="A96" s="18" t="s">
        <v>46</v>
      </c>
      <c r="B96" s="17" t="s">
        <v>67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46.5">
      <c r="A97" s="18" t="s">
        <v>47</v>
      </c>
      <c r="B97" s="17" t="s">
        <v>21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24">
      <c r="A98" s="18" t="s">
        <v>241</v>
      </c>
      <c r="B98" s="17" t="s">
        <v>332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5">
      <c r="A99" s="18" t="s">
        <v>48</v>
      </c>
      <c r="B99" s="17" t="s">
        <v>10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24">
      <c r="A100" s="18" t="s">
        <v>49</v>
      </c>
      <c r="B100" s="17" t="s">
        <v>67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5">
      <c r="A101" s="13" t="s">
        <v>242</v>
      </c>
      <c r="B101" s="17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46.5">
      <c r="A102" s="18" t="s">
        <v>50</v>
      </c>
      <c r="B102" s="17" t="s">
        <v>21</v>
      </c>
      <c r="C102" s="4">
        <v>47.902</v>
      </c>
      <c r="D102" s="4">
        <v>62.415</v>
      </c>
      <c r="E102" s="4">
        <v>62.415</v>
      </c>
      <c r="F102" s="4">
        <v>62.415</v>
      </c>
      <c r="G102" s="4">
        <v>62.415</v>
      </c>
      <c r="H102" s="4">
        <v>62.415</v>
      </c>
      <c r="I102" s="4">
        <v>62.415</v>
      </c>
      <c r="J102" s="4">
        <v>62.415</v>
      </c>
      <c r="K102" s="4">
        <v>62.415</v>
      </c>
      <c r="L102" s="4">
        <v>62.415</v>
      </c>
    </row>
    <row r="103" spans="1:12" ht="30.75">
      <c r="A103" s="18" t="s">
        <v>243</v>
      </c>
      <c r="B103" s="17" t="s">
        <v>332</v>
      </c>
      <c r="C103" s="20">
        <v>94.5</v>
      </c>
      <c r="D103" s="3">
        <v>107.40466685022025</v>
      </c>
      <c r="E103" s="3">
        <f>(D102/E102)*100</f>
        <v>100</v>
      </c>
      <c r="F103" s="3">
        <f aca="true" t="shared" si="5" ref="F103:L105">F102/D102*100</f>
        <v>100</v>
      </c>
      <c r="G103" s="3">
        <f t="shared" si="5"/>
        <v>100</v>
      </c>
      <c r="H103" s="3">
        <f t="shared" si="5"/>
        <v>100</v>
      </c>
      <c r="I103" s="3">
        <f t="shared" si="5"/>
        <v>100</v>
      </c>
      <c r="J103" s="3">
        <f t="shared" si="5"/>
        <v>100</v>
      </c>
      <c r="K103" s="3">
        <f t="shared" si="5"/>
        <v>100</v>
      </c>
      <c r="L103" s="3">
        <f t="shared" si="5"/>
        <v>100</v>
      </c>
    </row>
    <row r="104" spans="1:12" ht="30.75">
      <c r="A104" s="18" t="s">
        <v>51</v>
      </c>
      <c r="B104" s="17" t="s">
        <v>10</v>
      </c>
      <c r="C104" s="20">
        <v>94.5</v>
      </c>
      <c r="D104" s="3">
        <v>98.16533711480844</v>
      </c>
      <c r="E104" s="3">
        <f>(D103/E103)*100</f>
        <v>107.40466685022025</v>
      </c>
      <c r="F104" s="3">
        <f t="shared" si="5"/>
        <v>93.10582392053193</v>
      </c>
      <c r="G104" s="3">
        <f t="shared" si="5"/>
        <v>100</v>
      </c>
      <c r="H104" s="3">
        <f t="shared" si="5"/>
        <v>100</v>
      </c>
      <c r="I104" s="3">
        <f t="shared" si="5"/>
        <v>100</v>
      </c>
      <c r="J104" s="3">
        <f t="shared" si="5"/>
        <v>100</v>
      </c>
      <c r="K104" s="3">
        <f t="shared" si="5"/>
        <v>100</v>
      </c>
      <c r="L104" s="3">
        <f t="shared" si="5"/>
        <v>100</v>
      </c>
    </row>
    <row r="105" spans="1:12" ht="30.75">
      <c r="A105" s="18" t="s">
        <v>52</v>
      </c>
      <c r="B105" s="17" t="s">
        <v>67</v>
      </c>
      <c r="C105" s="20">
        <v>94.5</v>
      </c>
      <c r="D105" s="3">
        <v>99.48104953444827</v>
      </c>
      <c r="E105" s="3">
        <f>(D104/E104)*100</f>
        <v>91.39764592511013</v>
      </c>
      <c r="F105" s="3">
        <f t="shared" si="5"/>
        <v>94.84592694022005</v>
      </c>
      <c r="G105" s="3">
        <f t="shared" si="5"/>
        <v>93.10582392053193</v>
      </c>
      <c r="H105" s="3">
        <f>H104/F104*100</f>
        <v>107.40466685022025</v>
      </c>
      <c r="I105" s="3">
        <f t="shared" si="5"/>
        <v>100</v>
      </c>
      <c r="J105" s="3">
        <f t="shared" si="5"/>
        <v>100</v>
      </c>
      <c r="K105" s="3">
        <f t="shared" si="5"/>
        <v>100</v>
      </c>
      <c r="L105" s="3">
        <f t="shared" si="5"/>
        <v>100</v>
      </c>
    </row>
    <row r="106" spans="1:12" ht="15">
      <c r="A106" s="13" t="s">
        <v>244</v>
      </c>
      <c r="B106" s="17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5">
      <c r="A107" s="21" t="s">
        <v>245</v>
      </c>
      <c r="B107" s="22" t="s">
        <v>53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24">
      <c r="A108" s="18" t="s">
        <v>246</v>
      </c>
      <c r="B108" s="17" t="s">
        <v>67</v>
      </c>
      <c r="C108" s="4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34.5" customHeight="1">
      <c r="A109" s="18" t="s">
        <v>247</v>
      </c>
      <c r="B109" s="17" t="s">
        <v>10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6.5" customHeight="1">
      <c r="A110" s="18" t="s">
        <v>248</v>
      </c>
      <c r="B110" s="17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5">
      <c r="A111" s="18" t="s">
        <v>249</v>
      </c>
      <c r="B111" s="17" t="s">
        <v>333</v>
      </c>
      <c r="C111" s="4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24">
      <c r="A112" s="18" t="s">
        <v>250</v>
      </c>
      <c r="B112" s="17" t="s">
        <v>67</v>
      </c>
      <c r="C112" s="4"/>
      <c r="D112" s="4"/>
      <c r="E112" s="3"/>
      <c r="F112" s="3"/>
      <c r="G112" s="4"/>
      <c r="H112" s="3"/>
      <c r="I112" s="3"/>
      <c r="J112" s="3"/>
      <c r="K112" s="3"/>
      <c r="L112" s="3"/>
    </row>
    <row r="113" spans="1:12" ht="15">
      <c r="A113" s="18" t="s">
        <v>251</v>
      </c>
      <c r="B113" s="17" t="s">
        <v>10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5">
      <c r="A114" s="18" t="s">
        <v>252</v>
      </c>
      <c r="B114" s="17" t="s">
        <v>333</v>
      </c>
      <c r="C114" s="4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24">
      <c r="A115" s="18" t="s">
        <v>253</v>
      </c>
      <c r="B115" s="17" t="s">
        <v>67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5">
      <c r="A116" s="18" t="s">
        <v>254</v>
      </c>
      <c r="B116" s="17" t="s">
        <v>10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30.75">
      <c r="A117" s="13" t="s">
        <v>255</v>
      </c>
      <c r="B117" s="17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5">
      <c r="A118" s="18" t="s">
        <v>256</v>
      </c>
      <c r="B118" s="17" t="s">
        <v>55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5">
      <c r="A119" s="18" t="s">
        <v>257</v>
      </c>
      <c r="B119" s="17" t="s">
        <v>55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5">
      <c r="A120" s="18" t="s">
        <v>258</v>
      </c>
      <c r="B120" s="17" t="s">
        <v>55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5">
      <c r="A121" s="18" t="s">
        <v>259</v>
      </c>
      <c r="B121" s="17" t="s">
        <v>55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5">
      <c r="A122" s="18" t="s">
        <v>56</v>
      </c>
      <c r="B122" s="17" t="s">
        <v>55</v>
      </c>
      <c r="C122" s="4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5">
      <c r="A123" s="18" t="s">
        <v>57</v>
      </c>
      <c r="B123" s="17" t="s">
        <v>55</v>
      </c>
      <c r="C123" s="4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5">
      <c r="A124" s="18" t="s">
        <v>58</v>
      </c>
      <c r="B124" s="17" t="s">
        <v>55</v>
      </c>
      <c r="C124" s="4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5">
      <c r="A125" s="18" t="s">
        <v>59</v>
      </c>
      <c r="B125" s="17" t="s">
        <v>55</v>
      </c>
      <c r="C125" s="4"/>
      <c r="D125" s="6"/>
      <c r="E125" s="6"/>
      <c r="F125" s="6"/>
      <c r="G125" s="6"/>
      <c r="H125" s="6"/>
      <c r="I125" s="6"/>
      <c r="J125" s="6"/>
      <c r="K125" s="6"/>
      <c r="L125" s="4"/>
    </row>
    <row r="126" spans="1:12" ht="15">
      <c r="A126" s="18" t="s">
        <v>60</v>
      </c>
      <c r="B126" s="17" t="s">
        <v>61</v>
      </c>
      <c r="C126" s="4"/>
      <c r="D126" s="4"/>
      <c r="E126" s="4"/>
      <c r="F126" s="7"/>
      <c r="G126" s="4"/>
      <c r="H126" s="4"/>
      <c r="I126" s="4"/>
      <c r="J126" s="7"/>
      <c r="K126" s="4"/>
      <c r="L126" s="4"/>
    </row>
    <row r="127" spans="1:12" ht="15">
      <c r="A127" s="18" t="s">
        <v>355</v>
      </c>
      <c r="B127" s="17" t="s">
        <v>360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5">
      <c r="A128" s="18" t="s">
        <v>356</v>
      </c>
      <c r="B128" s="17" t="s">
        <v>361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5">
      <c r="A129" s="18" t="s">
        <v>260</v>
      </c>
      <c r="B129" s="17" t="s">
        <v>334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5">
      <c r="A130" s="18" t="s">
        <v>261</v>
      </c>
      <c r="B130" s="17" t="s">
        <v>335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5">
      <c r="A131" s="18" t="s">
        <v>262</v>
      </c>
      <c r="B131" s="17" t="s">
        <v>55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5">
      <c r="A132" s="18" t="s">
        <v>263</v>
      </c>
      <c r="B132" s="17" t="s">
        <v>336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5">
      <c r="A133" s="18" t="s">
        <v>264</v>
      </c>
      <c r="B133" s="17" t="s">
        <v>55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5">
      <c r="A134" s="18" t="s">
        <v>265</v>
      </c>
      <c r="B134" s="17" t="s">
        <v>55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5">
      <c r="A135" s="23" t="s">
        <v>185</v>
      </c>
      <c r="B135" s="17" t="s">
        <v>337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5">
      <c r="A136" s="23" t="s">
        <v>266</v>
      </c>
      <c r="B136" s="17" t="s">
        <v>338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5">
      <c r="A137" s="23" t="s">
        <v>267</v>
      </c>
      <c r="B137" s="17" t="s">
        <v>337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5">
      <c r="A138" s="23" t="s">
        <v>268</v>
      </c>
      <c r="B138" s="17" t="s">
        <v>338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5">
      <c r="A139" s="24" t="s">
        <v>269</v>
      </c>
      <c r="B139" s="25" t="s">
        <v>62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5">
      <c r="A140" s="18" t="s">
        <v>63</v>
      </c>
      <c r="B140" s="17" t="s">
        <v>62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5">
      <c r="A141" s="18" t="s">
        <v>270</v>
      </c>
      <c r="B141" s="17" t="s">
        <v>62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5">
      <c r="A142" s="18" t="s">
        <v>271</v>
      </c>
      <c r="B142" s="17" t="s">
        <v>62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5">
      <c r="A143" s="18" t="s">
        <v>272</v>
      </c>
      <c r="B143" s="17" t="s">
        <v>62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5">
      <c r="A144" s="18" t="s">
        <v>273</v>
      </c>
      <c r="B144" s="17" t="s">
        <v>62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30.75">
      <c r="A145" s="18" t="s">
        <v>274</v>
      </c>
      <c r="B145" s="17" t="s">
        <v>62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5">
      <c r="A146" s="18" t="s">
        <v>275</v>
      </c>
      <c r="B146" s="17" t="s">
        <v>339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5">
      <c r="A147" s="18" t="s">
        <v>276</v>
      </c>
      <c r="B147" s="17" t="s">
        <v>61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5">
      <c r="A148" s="18" t="s">
        <v>277</v>
      </c>
      <c r="B148" s="17" t="s">
        <v>340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46.5">
      <c r="A149" s="18" t="s">
        <v>278</v>
      </c>
      <c r="B149" s="17" t="s">
        <v>341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5">
      <c r="A150" s="18" t="s">
        <v>279</v>
      </c>
      <c r="B150" s="17" t="s">
        <v>55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5">
      <c r="A151" s="18" t="s">
        <v>280</v>
      </c>
      <c r="B151" s="17" t="s">
        <v>335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5">
      <c r="A152" s="18" t="s">
        <v>281</v>
      </c>
      <c r="B152" s="17" t="s">
        <v>335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5">
      <c r="A153" s="18" t="s">
        <v>282</v>
      </c>
      <c r="B153" s="17" t="s">
        <v>55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5">
      <c r="A154" s="18" t="s">
        <v>283</v>
      </c>
      <c r="B154" s="17" t="s">
        <v>335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46.5">
      <c r="A155" s="18" t="s">
        <v>352</v>
      </c>
      <c r="B155" s="17" t="s">
        <v>335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30.75">
      <c r="A156" s="18" t="s">
        <v>284</v>
      </c>
      <c r="B156" s="17" t="s">
        <v>342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5">
      <c r="A157" s="18" t="s">
        <v>285</v>
      </c>
      <c r="B157" s="17" t="s">
        <v>337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30.75">
      <c r="A158" s="21" t="s">
        <v>286</v>
      </c>
      <c r="B158" s="17" t="s">
        <v>55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30.75">
      <c r="A159" s="21" t="s">
        <v>287</v>
      </c>
      <c r="B159" s="17" t="s">
        <v>343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5">
      <c r="A160" s="18" t="s">
        <v>288</v>
      </c>
      <c r="B160" s="17" t="s">
        <v>335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5">
      <c r="A161" s="21" t="s">
        <v>289</v>
      </c>
      <c r="B161" s="17" t="s">
        <v>344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30.75">
      <c r="A162" s="21" t="s">
        <v>290</v>
      </c>
      <c r="B162" s="17" t="s">
        <v>345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5">
      <c r="A163" s="18" t="s">
        <v>291</v>
      </c>
      <c r="B163" s="17" t="s">
        <v>345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5">
      <c r="A164" s="18" t="s">
        <v>292</v>
      </c>
      <c r="B164" s="17" t="s">
        <v>346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5">
      <c r="A165" s="18" t="s">
        <v>293</v>
      </c>
      <c r="B165" s="17" t="s">
        <v>345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5">
      <c r="A166" s="18" t="s">
        <v>294</v>
      </c>
      <c r="B166" s="17" t="s">
        <v>345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5">
      <c r="A167" s="18" t="s">
        <v>295</v>
      </c>
      <c r="B167" s="17" t="s">
        <v>347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5">
      <c r="A168" s="18" t="s">
        <v>296</v>
      </c>
      <c r="B168" s="17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5">
      <c r="A169" s="18" t="s">
        <v>297</v>
      </c>
      <c r="B169" s="17" t="s">
        <v>347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5">
      <c r="A170" s="18" t="s">
        <v>298</v>
      </c>
      <c r="B170" s="17" t="s">
        <v>347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5">
      <c r="A171" s="18" t="s">
        <v>299</v>
      </c>
      <c r="B171" s="17" t="s">
        <v>347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5">
      <c r="A172" s="18" t="s">
        <v>357</v>
      </c>
      <c r="B172" s="17" t="s">
        <v>362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5">
      <c r="A173" s="18" t="s">
        <v>358</v>
      </c>
      <c r="B173" s="17" t="s">
        <v>362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5">
      <c r="A174" s="18" t="s">
        <v>359</v>
      </c>
      <c r="B174" s="17" t="s">
        <v>361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5">
      <c r="A175" s="13" t="s">
        <v>300</v>
      </c>
      <c r="B175" s="17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36">
      <c r="A176" s="18" t="s">
        <v>64</v>
      </c>
      <c r="B176" s="22" t="s">
        <v>65</v>
      </c>
      <c r="C176" s="4"/>
      <c r="D176" s="4"/>
      <c r="E176" s="3"/>
      <c r="F176" s="3"/>
      <c r="G176" s="3"/>
      <c r="H176" s="3"/>
      <c r="I176" s="3"/>
      <c r="J176" s="3"/>
      <c r="K176" s="3"/>
      <c r="L176" s="3"/>
    </row>
    <row r="177" spans="1:12" ht="24">
      <c r="A177" s="18" t="s">
        <v>66</v>
      </c>
      <c r="B177" s="17" t="s">
        <v>67</v>
      </c>
      <c r="C177" s="4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30.75">
      <c r="A178" s="18" t="s">
        <v>68</v>
      </c>
      <c r="B178" s="17" t="s">
        <v>10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24">
      <c r="A179" s="21" t="s">
        <v>69</v>
      </c>
      <c r="B179" s="22" t="s">
        <v>70</v>
      </c>
      <c r="C179" s="4"/>
      <c r="D179" s="8"/>
      <c r="E179" s="9"/>
      <c r="F179" s="9"/>
      <c r="G179" s="9"/>
      <c r="H179" s="9"/>
      <c r="I179" s="9"/>
      <c r="J179" s="9"/>
      <c r="K179" s="9"/>
      <c r="L179" s="9"/>
    </row>
    <row r="180" spans="1:12" ht="15">
      <c r="A180" s="21" t="s">
        <v>71</v>
      </c>
      <c r="B180" s="22" t="s">
        <v>72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5">
      <c r="A181" s="13" t="s">
        <v>73</v>
      </c>
      <c r="B181" s="17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36">
      <c r="A182" s="18" t="s">
        <v>74</v>
      </c>
      <c r="B182" s="17" t="s">
        <v>75</v>
      </c>
      <c r="C182" s="3">
        <v>100</v>
      </c>
      <c r="D182" s="3">
        <v>100</v>
      </c>
      <c r="E182" s="3">
        <f>E183/D183*100</f>
        <v>107.13834491471887</v>
      </c>
      <c r="F182" s="3">
        <v>94</v>
      </c>
      <c r="G182" s="3">
        <v>94</v>
      </c>
      <c r="H182" s="3">
        <v>94</v>
      </c>
      <c r="I182" s="3">
        <v>94</v>
      </c>
      <c r="J182" s="3">
        <v>94</v>
      </c>
      <c r="K182" s="3">
        <v>94</v>
      </c>
      <c r="L182" s="3">
        <v>94</v>
      </c>
    </row>
    <row r="183" spans="1:12" ht="36">
      <c r="A183" s="21" t="s">
        <v>76</v>
      </c>
      <c r="B183" s="26" t="s">
        <v>65</v>
      </c>
      <c r="C183" s="19">
        <v>190.5</v>
      </c>
      <c r="D183" s="19">
        <v>158.3</v>
      </c>
      <c r="E183" s="19">
        <v>169.6</v>
      </c>
      <c r="F183" s="19">
        <v>159.5</v>
      </c>
      <c r="G183" s="19">
        <v>159.5</v>
      </c>
      <c r="H183" s="19">
        <v>159.5</v>
      </c>
      <c r="I183" s="19">
        <v>159.5</v>
      </c>
      <c r="J183" s="19">
        <v>159.5</v>
      </c>
      <c r="K183" s="19">
        <v>159.5</v>
      </c>
      <c r="L183" s="19">
        <v>159.5</v>
      </c>
    </row>
    <row r="184" spans="1:12" ht="24">
      <c r="A184" s="21" t="s">
        <v>76</v>
      </c>
      <c r="B184" s="26" t="s">
        <v>67</v>
      </c>
      <c r="C184" s="4">
        <v>85</v>
      </c>
      <c r="D184" s="3">
        <v>89.3</v>
      </c>
      <c r="E184" s="3">
        <v>89.3</v>
      </c>
      <c r="F184" s="3">
        <v>94</v>
      </c>
      <c r="G184" s="3">
        <v>94</v>
      </c>
      <c r="H184" s="3">
        <v>94</v>
      </c>
      <c r="I184" s="3">
        <v>94</v>
      </c>
      <c r="J184" s="3">
        <v>94</v>
      </c>
      <c r="K184" s="3">
        <v>94</v>
      </c>
      <c r="L184" s="3">
        <v>94</v>
      </c>
    </row>
    <row r="185" spans="1:12" ht="15">
      <c r="A185" s="18" t="s">
        <v>77</v>
      </c>
      <c r="B185" s="17" t="s">
        <v>10</v>
      </c>
      <c r="C185" s="4">
        <v>109</v>
      </c>
      <c r="D185" s="3">
        <v>89.3</v>
      </c>
      <c r="E185" s="3">
        <v>89.3</v>
      </c>
      <c r="F185" s="3">
        <v>105.3</v>
      </c>
      <c r="G185" s="3">
        <v>105.3</v>
      </c>
      <c r="H185" s="3">
        <v>105.3</v>
      </c>
      <c r="I185" s="3">
        <v>105.3</v>
      </c>
      <c r="J185" s="3">
        <v>105.3</v>
      </c>
      <c r="K185" s="3">
        <v>105.3</v>
      </c>
      <c r="L185" s="3">
        <v>105.3</v>
      </c>
    </row>
    <row r="186" spans="1:12" ht="22.5" customHeight="1">
      <c r="A186" s="18" t="s">
        <v>78</v>
      </c>
      <c r="B186" s="17" t="s">
        <v>21</v>
      </c>
      <c r="C186" s="19">
        <v>1.46</v>
      </c>
      <c r="D186" s="19">
        <v>0.96</v>
      </c>
      <c r="E186" s="19">
        <v>0.96</v>
      </c>
      <c r="F186" s="19">
        <v>0.85</v>
      </c>
      <c r="G186" s="19">
        <v>0.85</v>
      </c>
      <c r="H186" s="19">
        <v>0.85</v>
      </c>
      <c r="I186" s="19">
        <v>0.85</v>
      </c>
      <c r="J186" s="19">
        <v>0.85</v>
      </c>
      <c r="K186" s="19">
        <v>0.85</v>
      </c>
      <c r="L186" s="19">
        <v>0.85</v>
      </c>
    </row>
    <row r="187" spans="1:12" ht="24">
      <c r="A187" s="18" t="s">
        <v>78</v>
      </c>
      <c r="B187" s="17" t="s">
        <v>67</v>
      </c>
      <c r="C187" s="4">
        <v>95.2</v>
      </c>
      <c r="D187" s="4">
        <v>101.2</v>
      </c>
      <c r="E187" s="4">
        <v>101.2</v>
      </c>
      <c r="F187" s="4">
        <v>102</v>
      </c>
      <c r="G187" s="4">
        <v>102</v>
      </c>
      <c r="H187" s="4">
        <v>102</v>
      </c>
      <c r="I187" s="32">
        <v>101.6</v>
      </c>
      <c r="J187" s="4">
        <v>102</v>
      </c>
      <c r="K187" s="4">
        <v>102.3</v>
      </c>
      <c r="L187" s="4">
        <v>102.3</v>
      </c>
    </row>
    <row r="188" spans="1:12" ht="36">
      <c r="A188" s="18" t="s">
        <v>161</v>
      </c>
      <c r="B188" s="17" t="s">
        <v>75</v>
      </c>
      <c r="C188" s="4">
        <v>106.5</v>
      </c>
      <c r="D188" s="4">
        <v>106.5</v>
      </c>
      <c r="E188" s="32">
        <v>106.5</v>
      </c>
      <c r="F188" s="4">
        <v>106</v>
      </c>
      <c r="G188" s="4">
        <v>106</v>
      </c>
      <c r="H188" s="4">
        <v>106</v>
      </c>
      <c r="I188" s="4">
        <v>106</v>
      </c>
      <c r="J188" s="4">
        <v>106</v>
      </c>
      <c r="K188" s="4">
        <v>105</v>
      </c>
      <c r="L188" s="4">
        <v>105</v>
      </c>
    </row>
    <row r="189" spans="1:12" ht="15">
      <c r="A189" s="51" t="s">
        <v>79</v>
      </c>
      <c r="B189" s="22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48">
      <c r="A190" s="27" t="s">
        <v>80</v>
      </c>
      <c r="B190" s="26" t="s">
        <v>364</v>
      </c>
      <c r="C190" s="3">
        <v>101</v>
      </c>
      <c r="D190" s="3">
        <v>95</v>
      </c>
      <c r="E190" s="3">
        <v>95</v>
      </c>
      <c r="F190" s="3">
        <v>93.5</v>
      </c>
      <c r="G190" s="3">
        <v>93.5</v>
      </c>
      <c r="H190" s="3">
        <v>93.5</v>
      </c>
      <c r="I190" s="3">
        <v>93.5</v>
      </c>
      <c r="J190" s="3">
        <v>93.5</v>
      </c>
      <c r="K190" s="3">
        <v>93.5</v>
      </c>
      <c r="L190" s="3">
        <v>93.5</v>
      </c>
    </row>
    <row r="191" spans="1:12" ht="48">
      <c r="A191" s="27" t="s">
        <v>81</v>
      </c>
      <c r="B191" s="26" t="s">
        <v>364</v>
      </c>
      <c r="C191" s="3">
        <v>89.5</v>
      </c>
      <c r="D191" s="3">
        <v>74.6</v>
      </c>
      <c r="E191" s="3">
        <v>74.6</v>
      </c>
      <c r="F191" s="3">
        <v>66</v>
      </c>
      <c r="G191" s="3">
        <v>66</v>
      </c>
      <c r="H191" s="3">
        <v>66</v>
      </c>
      <c r="I191" s="3">
        <v>66</v>
      </c>
      <c r="J191" s="3">
        <v>66</v>
      </c>
      <c r="K191" s="3">
        <v>66</v>
      </c>
      <c r="L191" s="3">
        <v>66</v>
      </c>
    </row>
    <row r="192" spans="1:12" ht="15">
      <c r="A192" s="21" t="s">
        <v>82</v>
      </c>
      <c r="B192" s="26" t="s">
        <v>53</v>
      </c>
      <c r="C192" s="7">
        <v>38.76</v>
      </c>
      <c r="D192" s="7">
        <v>40.55</v>
      </c>
      <c r="E192" s="7">
        <v>40.55</v>
      </c>
      <c r="F192" s="7">
        <v>39.5</v>
      </c>
      <c r="G192" s="7">
        <v>39.5</v>
      </c>
      <c r="H192" s="7">
        <v>39.5</v>
      </c>
      <c r="I192" s="7">
        <v>39.5</v>
      </c>
      <c r="J192" s="7">
        <v>39.5</v>
      </c>
      <c r="K192" s="7">
        <v>39.5</v>
      </c>
      <c r="L192" s="7">
        <v>39.5</v>
      </c>
    </row>
    <row r="193" spans="1:12" ht="24">
      <c r="A193" s="21" t="s">
        <v>82</v>
      </c>
      <c r="B193" s="17" t="s">
        <v>67</v>
      </c>
      <c r="C193" s="4">
        <v>111</v>
      </c>
      <c r="D193" s="3">
        <v>97.4</v>
      </c>
      <c r="E193" s="3">
        <v>97.4</v>
      </c>
      <c r="F193" s="3">
        <v>97.4</v>
      </c>
      <c r="G193" s="3">
        <v>97.4</v>
      </c>
      <c r="H193" s="3">
        <v>97.4</v>
      </c>
      <c r="I193" s="3">
        <v>97.4</v>
      </c>
      <c r="J193" s="3">
        <v>97.4</v>
      </c>
      <c r="K193" s="3">
        <v>97.4</v>
      </c>
      <c r="L193" s="3">
        <v>97.4</v>
      </c>
    </row>
    <row r="194" spans="1:12" ht="15">
      <c r="A194" s="18" t="s">
        <v>83</v>
      </c>
      <c r="B194" s="17" t="s">
        <v>10</v>
      </c>
      <c r="C194" s="4">
        <v>106.8</v>
      </c>
      <c r="D194" s="3">
        <v>98.3</v>
      </c>
      <c r="E194" s="3">
        <v>98.3</v>
      </c>
      <c r="F194" s="3">
        <f>F193/E193*100</f>
        <v>100</v>
      </c>
      <c r="G194" s="3">
        <f aca="true" t="shared" si="6" ref="G194:L194">G193/F193*100</f>
        <v>100</v>
      </c>
      <c r="H194" s="3">
        <f t="shared" si="6"/>
        <v>100</v>
      </c>
      <c r="I194" s="3">
        <f t="shared" si="6"/>
        <v>100</v>
      </c>
      <c r="J194" s="3">
        <f t="shared" si="6"/>
        <v>100</v>
      </c>
      <c r="K194" s="3">
        <f t="shared" si="6"/>
        <v>100</v>
      </c>
      <c r="L194" s="3">
        <f t="shared" si="6"/>
        <v>100</v>
      </c>
    </row>
    <row r="195" spans="1:12" ht="20.25" customHeight="1">
      <c r="A195" s="59" t="s">
        <v>301</v>
      </c>
      <c r="B195" s="6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5">
      <c r="A196" s="13" t="s">
        <v>84</v>
      </c>
      <c r="B196" s="17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30.75">
      <c r="A197" s="18" t="s">
        <v>162</v>
      </c>
      <c r="B197" s="17" t="s">
        <v>85</v>
      </c>
      <c r="C197" s="10">
        <f>C199+C200+C203+C204+C205+C206+C202+C201</f>
        <v>32</v>
      </c>
      <c r="D197" s="10">
        <v>30</v>
      </c>
      <c r="E197" s="10">
        <f aca="true" t="shared" si="7" ref="E197:L197">E199+E200+E203+E204+E205+E206+E202+E201</f>
        <v>30</v>
      </c>
      <c r="F197" s="10">
        <f t="shared" si="7"/>
        <v>28</v>
      </c>
      <c r="G197" s="10">
        <f t="shared" si="7"/>
        <v>28</v>
      </c>
      <c r="H197" s="10">
        <f t="shared" si="7"/>
        <v>28</v>
      </c>
      <c r="I197" s="10">
        <f t="shared" si="7"/>
        <v>28</v>
      </c>
      <c r="J197" s="10">
        <f t="shared" si="7"/>
        <v>28</v>
      </c>
      <c r="K197" s="10">
        <f t="shared" si="7"/>
        <v>28</v>
      </c>
      <c r="L197" s="10">
        <f t="shared" si="7"/>
        <v>28</v>
      </c>
    </row>
    <row r="198" spans="1:12" ht="15">
      <c r="A198" s="18" t="s">
        <v>86</v>
      </c>
      <c r="B198" s="17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5">
      <c r="A199" s="18" t="s">
        <v>87</v>
      </c>
      <c r="B199" s="17" t="s">
        <v>85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5">
      <c r="A200" s="18" t="s">
        <v>88</v>
      </c>
      <c r="B200" s="22" t="s">
        <v>85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6.5" customHeight="1">
      <c r="A201" s="18" t="s">
        <v>89</v>
      </c>
      <c r="B201" s="17" t="s">
        <v>85</v>
      </c>
      <c r="C201" s="10">
        <v>2</v>
      </c>
      <c r="D201" s="10">
        <v>3</v>
      </c>
      <c r="E201" s="10">
        <v>3</v>
      </c>
      <c r="F201" s="10">
        <v>3</v>
      </c>
      <c r="G201" s="10">
        <v>3</v>
      </c>
      <c r="H201" s="10">
        <v>3</v>
      </c>
      <c r="I201" s="10">
        <v>3</v>
      </c>
      <c r="J201" s="10">
        <v>3</v>
      </c>
      <c r="K201" s="10">
        <v>3</v>
      </c>
      <c r="L201" s="10">
        <v>3</v>
      </c>
    </row>
    <row r="202" spans="1:12" ht="14.25" customHeight="1">
      <c r="A202" s="18" t="s">
        <v>90</v>
      </c>
      <c r="B202" s="22" t="s">
        <v>85</v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30" customHeight="1">
      <c r="A203" s="18" t="s">
        <v>91</v>
      </c>
      <c r="B203" s="22" t="s">
        <v>85</v>
      </c>
      <c r="C203" s="28">
        <v>25</v>
      </c>
      <c r="D203" s="28">
        <v>21</v>
      </c>
      <c r="E203" s="28">
        <v>22</v>
      </c>
      <c r="F203" s="28">
        <v>20</v>
      </c>
      <c r="G203" s="28">
        <v>20</v>
      </c>
      <c r="H203" s="28">
        <v>20</v>
      </c>
      <c r="I203" s="28">
        <v>20</v>
      </c>
      <c r="J203" s="28">
        <v>20</v>
      </c>
      <c r="K203" s="28">
        <v>20</v>
      </c>
      <c r="L203" s="28">
        <v>20</v>
      </c>
    </row>
    <row r="204" spans="1:12" ht="15">
      <c r="A204" s="18" t="s">
        <v>92</v>
      </c>
      <c r="B204" s="22" t="s">
        <v>85</v>
      </c>
      <c r="C204" s="28">
        <v>2</v>
      </c>
      <c r="D204" s="28">
        <v>2</v>
      </c>
      <c r="E204" s="28">
        <v>2</v>
      </c>
      <c r="F204" s="28">
        <v>2</v>
      </c>
      <c r="G204" s="28">
        <v>2</v>
      </c>
      <c r="H204" s="28">
        <v>2</v>
      </c>
      <c r="I204" s="28">
        <v>2</v>
      </c>
      <c r="J204" s="28">
        <v>2</v>
      </c>
      <c r="K204" s="28">
        <v>2</v>
      </c>
      <c r="L204" s="28">
        <v>2</v>
      </c>
    </row>
    <row r="205" spans="1:12" ht="16.5" customHeight="1">
      <c r="A205" s="18" t="s">
        <v>93</v>
      </c>
      <c r="B205" s="22" t="s">
        <v>85</v>
      </c>
      <c r="C205" s="28"/>
      <c r="D205" s="28"/>
      <c r="E205" s="28"/>
      <c r="F205" s="28"/>
      <c r="G205" s="28"/>
      <c r="H205" s="28"/>
      <c r="I205" s="28"/>
      <c r="J205" s="28"/>
      <c r="K205" s="28"/>
      <c r="L205" s="28"/>
    </row>
    <row r="206" spans="1:12" ht="15">
      <c r="A206" s="18" t="s">
        <v>193</v>
      </c>
      <c r="B206" s="22" t="s">
        <v>85</v>
      </c>
      <c r="C206" s="29">
        <v>3</v>
      </c>
      <c r="D206" s="29">
        <v>3</v>
      </c>
      <c r="E206" s="29">
        <v>3</v>
      </c>
      <c r="F206" s="29">
        <v>3</v>
      </c>
      <c r="G206" s="29">
        <v>3</v>
      </c>
      <c r="H206" s="29">
        <v>3</v>
      </c>
      <c r="I206" s="29">
        <v>3</v>
      </c>
      <c r="J206" s="29">
        <v>3</v>
      </c>
      <c r="K206" s="29">
        <v>3</v>
      </c>
      <c r="L206" s="29">
        <v>3</v>
      </c>
    </row>
    <row r="207" spans="1:12" ht="30.75">
      <c r="A207" s="18" t="s">
        <v>163</v>
      </c>
      <c r="B207" s="22" t="s">
        <v>171</v>
      </c>
      <c r="C207" s="4">
        <f>C209+C210+C211+C212+C213+C214+C215+C217</f>
        <v>5</v>
      </c>
      <c r="D207" s="4">
        <v>8</v>
      </c>
      <c r="E207" s="4">
        <f aca="true" t="shared" si="8" ref="E207:L207">E209+E210+E211+E212+E213+E214+E215+E217</f>
        <v>8</v>
      </c>
      <c r="F207" s="4">
        <f t="shared" si="8"/>
        <v>8</v>
      </c>
      <c r="G207" s="4">
        <f t="shared" si="8"/>
        <v>8</v>
      </c>
      <c r="H207" s="4">
        <f t="shared" si="8"/>
        <v>8</v>
      </c>
      <c r="I207" s="4">
        <f t="shared" si="8"/>
        <v>8</v>
      </c>
      <c r="J207" s="4">
        <f t="shared" si="8"/>
        <v>8</v>
      </c>
      <c r="K207" s="4">
        <f t="shared" si="8"/>
        <v>8</v>
      </c>
      <c r="L207" s="4">
        <f t="shared" si="8"/>
        <v>8</v>
      </c>
    </row>
    <row r="208" spans="1:12" ht="15">
      <c r="A208" s="18" t="s">
        <v>86</v>
      </c>
      <c r="B208" s="30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ht="15">
      <c r="A209" s="18" t="s">
        <v>87</v>
      </c>
      <c r="B209" s="22" t="s">
        <v>171</v>
      </c>
      <c r="C209" s="4"/>
      <c r="D209" s="28"/>
      <c r="E209" s="28"/>
      <c r="F209" s="28"/>
      <c r="G209" s="28"/>
      <c r="H209" s="28"/>
      <c r="I209" s="28"/>
      <c r="J209" s="28"/>
      <c r="K209" s="28"/>
      <c r="L209" s="28"/>
    </row>
    <row r="210" spans="1:12" ht="15">
      <c r="A210" s="18" t="s">
        <v>88</v>
      </c>
      <c r="B210" s="22" t="s">
        <v>171</v>
      </c>
      <c r="C210" s="4"/>
      <c r="D210" s="28"/>
      <c r="E210" s="28"/>
      <c r="F210" s="28"/>
      <c r="G210" s="28"/>
      <c r="H210" s="28"/>
      <c r="I210" s="28"/>
      <c r="J210" s="28"/>
      <c r="K210" s="28"/>
      <c r="L210" s="28"/>
    </row>
    <row r="211" spans="1:12" ht="15">
      <c r="A211" s="18" t="s">
        <v>89</v>
      </c>
      <c r="B211" s="22" t="s">
        <v>171</v>
      </c>
      <c r="C211" s="4">
        <v>2</v>
      </c>
      <c r="D211" s="4">
        <v>3</v>
      </c>
      <c r="E211" s="4">
        <v>3</v>
      </c>
      <c r="F211" s="4">
        <v>3</v>
      </c>
      <c r="G211" s="4">
        <v>3</v>
      </c>
      <c r="H211" s="4">
        <v>3</v>
      </c>
      <c r="I211" s="4">
        <v>3</v>
      </c>
      <c r="J211" s="4">
        <v>3</v>
      </c>
      <c r="K211" s="4">
        <v>3</v>
      </c>
      <c r="L211" s="4">
        <v>3</v>
      </c>
    </row>
    <row r="212" spans="1:12" ht="15">
      <c r="A212" s="18" t="s">
        <v>90</v>
      </c>
      <c r="B212" s="22" t="s">
        <v>171</v>
      </c>
      <c r="C212" s="4"/>
      <c r="D212" s="28"/>
      <c r="E212" s="28"/>
      <c r="F212" s="28"/>
      <c r="G212" s="28"/>
      <c r="H212" s="28"/>
      <c r="I212" s="28"/>
      <c r="J212" s="28"/>
      <c r="K212" s="28"/>
      <c r="L212" s="28"/>
    </row>
    <row r="213" spans="1:12" ht="32.25" customHeight="1">
      <c r="A213" s="18" t="s">
        <v>91</v>
      </c>
      <c r="B213" s="22" t="s">
        <v>171</v>
      </c>
      <c r="C213" s="4"/>
      <c r="D213" s="28"/>
      <c r="E213" s="28"/>
      <c r="F213" s="28"/>
      <c r="G213" s="28"/>
      <c r="H213" s="28"/>
      <c r="I213" s="28"/>
      <c r="J213" s="28"/>
      <c r="K213" s="28"/>
      <c r="L213" s="28"/>
    </row>
    <row r="214" spans="1:12" ht="15">
      <c r="A214" s="18" t="s">
        <v>92</v>
      </c>
      <c r="B214" s="22" t="s">
        <v>171</v>
      </c>
      <c r="C214" s="4">
        <v>2</v>
      </c>
      <c r="D214" s="28">
        <v>2</v>
      </c>
      <c r="E214" s="28">
        <v>2</v>
      </c>
      <c r="F214" s="28">
        <v>2</v>
      </c>
      <c r="G214" s="28">
        <v>2</v>
      </c>
      <c r="H214" s="28">
        <v>2</v>
      </c>
      <c r="I214" s="28">
        <v>2</v>
      </c>
      <c r="J214" s="28">
        <v>2</v>
      </c>
      <c r="K214" s="28">
        <v>2</v>
      </c>
      <c r="L214" s="28">
        <v>2</v>
      </c>
    </row>
    <row r="215" spans="1:12" ht="30.75">
      <c r="A215" s="18" t="s">
        <v>94</v>
      </c>
      <c r="B215" s="22" t="s">
        <v>171</v>
      </c>
      <c r="C215" s="4">
        <v>1</v>
      </c>
      <c r="D215" s="28">
        <v>3</v>
      </c>
      <c r="E215" s="28">
        <v>3</v>
      </c>
      <c r="F215" s="28">
        <v>3</v>
      </c>
      <c r="G215" s="28">
        <v>3</v>
      </c>
      <c r="H215" s="28">
        <v>3</v>
      </c>
      <c r="I215" s="28">
        <v>3</v>
      </c>
      <c r="J215" s="28">
        <v>3</v>
      </c>
      <c r="K215" s="28">
        <v>3</v>
      </c>
      <c r="L215" s="28">
        <v>3</v>
      </c>
    </row>
    <row r="216" spans="1:12" ht="15">
      <c r="A216" s="18" t="s">
        <v>363</v>
      </c>
      <c r="B216" s="22" t="s">
        <v>171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ht="15">
      <c r="A217" s="18" t="s">
        <v>193</v>
      </c>
      <c r="B217" s="22" t="s">
        <v>171</v>
      </c>
      <c r="C217" s="4"/>
      <c r="D217" s="28"/>
      <c r="E217" s="28"/>
      <c r="F217" s="28"/>
      <c r="G217" s="28"/>
      <c r="H217" s="28"/>
      <c r="I217" s="28"/>
      <c r="J217" s="28"/>
      <c r="K217" s="28"/>
      <c r="L217" s="28"/>
    </row>
    <row r="218" spans="1:12" ht="20.25" customHeight="1">
      <c r="A218" s="18" t="s">
        <v>164</v>
      </c>
      <c r="B218" s="17" t="s">
        <v>21</v>
      </c>
      <c r="C218" s="7">
        <f>C222+C224+C225+C227</f>
        <v>380.727</v>
      </c>
      <c r="D218" s="7">
        <v>379.988</v>
      </c>
      <c r="E218" s="7">
        <f aca="true" t="shared" si="9" ref="E218:L218">E222+E224+E225+E227</f>
        <v>387.189</v>
      </c>
      <c r="F218" s="7">
        <f t="shared" si="9"/>
        <v>411.189</v>
      </c>
      <c r="G218" s="7">
        <f t="shared" si="9"/>
        <v>411.189</v>
      </c>
      <c r="H218" s="7">
        <f t="shared" si="9"/>
        <v>411.189</v>
      </c>
      <c r="I218" s="7">
        <f t="shared" si="9"/>
        <v>411.189</v>
      </c>
      <c r="J218" s="7">
        <f t="shared" si="9"/>
        <v>411.189</v>
      </c>
      <c r="K218" s="7">
        <f t="shared" si="9"/>
        <v>435.189</v>
      </c>
      <c r="L218" s="7">
        <f t="shared" si="9"/>
        <v>435.189</v>
      </c>
    </row>
    <row r="219" spans="1:12" ht="15">
      <c r="A219" s="18" t="s">
        <v>95</v>
      </c>
      <c r="B219" s="1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1:12" ht="15">
      <c r="A220" s="18" t="s">
        <v>87</v>
      </c>
      <c r="B220" s="17" t="s">
        <v>21</v>
      </c>
      <c r="C220" s="7"/>
      <c r="D220" s="49"/>
      <c r="E220" s="49"/>
      <c r="F220" s="49"/>
      <c r="G220" s="49"/>
      <c r="H220" s="49"/>
      <c r="I220" s="49"/>
      <c r="J220" s="49"/>
      <c r="K220" s="49"/>
      <c r="L220" s="49"/>
    </row>
    <row r="221" spans="1:12" ht="15">
      <c r="A221" s="18" t="s">
        <v>88</v>
      </c>
      <c r="B221" s="17" t="s">
        <v>21</v>
      </c>
      <c r="C221" s="7"/>
      <c r="D221" s="49"/>
      <c r="E221" s="49"/>
      <c r="F221" s="49"/>
      <c r="G221" s="49"/>
      <c r="H221" s="49"/>
      <c r="I221" s="49"/>
      <c r="J221" s="49"/>
      <c r="K221" s="49"/>
      <c r="L221" s="49"/>
    </row>
    <row r="222" spans="1:12" ht="15">
      <c r="A222" s="18" t="s">
        <v>89</v>
      </c>
      <c r="B222" s="17" t="s">
        <v>21</v>
      </c>
      <c r="C222" s="7">
        <f>C102</f>
        <v>47.902</v>
      </c>
      <c r="D222" s="7">
        <v>62.415</v>
      </c>
      <c r="E222" s="7">
        <f aca="true" t="shared" si="10" ref="E222:L222">E102</f>
        <v>62.415</v>
      </c>
      <c r="F222" s="7">
        <f t="shared" si="10"/>
        <v>62.415</v>
      </c>
      <c r="G222" s="7">
        <f t="shared" si="10"/>
        <v>62.415</v>
      </c>
      <c r="H222" s="7">
        <f t="shared" si="10"/>
        <v>62.415</v>
      </c>
      <c r="I222" s="7">
        <f t="shared" si="10"/>
        <v>62.415</v>
      </c>
      <c r="J222" s="7">
        <f t="shared" si="10"/>
        <v>62.415</v>
      </c>
      <c r="K222" s="7">
        <f t="shared" si="10"/>
        <v>62.415</v>
      </c>
      <c r="L222" s="7">
        <f t="shared" si="10"/>
        <v>62.415</v>
      </c>
    </row>
    <row r="223" spans="1:12" ht="15">
      <c r="A223" s="18" t="s">
        <v>90</v>
      </c>
      <c r="B223" s="17" t="s">
        <v>21</v>
      </c>
      <c r="C223" s="7"/>
      <c r="D223" s="49"/>
      <c r="E223" s="49"/>
      <c r="F223" s="49"/>
      <c r="G223" s="49"/>
      <c r="H223" s="49"/>
      <c r="I223" s="49"/>
      <c r="J223" s="49"/>
      <c r="K223" s="49"/>
      <c r="L223" s="49"/>
    </row>
    <row r="224" spans="1:12" ht="32.25" customHeight="1">
      <c r="A224" s="18" t="s">
        <v>91</v>
      </c>
      <c r="B224" s="17" t="s">
        <v>21</v>
      </c>
      <c r="C224" s="7">
        <v>320</v>
      </c>
      <c r="D224" s="49">
        <v>293</v>
      </c>
      <c r="E224" s="49">
        <v>293</v>
      </c>
      <c r="F224" s="49">
        <v>316</v>
      </c>
      <c r="G224" s="49">
        <v>316</v>
      </c>
      <c r="H224" s="49">
        <v>316</v>
      </c>
      <c r="I224" s="49">
        <v>316</v>
      </c>
      <c r="J224" s="49">
        <v>316</v>
      </c>
      <c r="K224" s="49">
        <v>339</v>
      </c>
      <c r="L224" s="49">
        <v>339</v>
      </c>
    </row>
    <row r="225" spans="1:12" ht="15">
      <c r="A225" s="18" t="s">
        <v>92</v>
      </c>
      <c r="B225" s="17" t="s">
        <v>21</v>
      </c>
      <c r="C225" s="4">
        <f>C41</f>
        <v>1.825</v>
      </c>
      <c r="D225" s="4">
        <v>1.762</v>
      </c>
      <c r="E225" s="4">
        <v>1.774</v>
      </c>
      <c r="F225" s="4">
        <v>1.774</v>
      </c>
      <c r="G225" s="4">
        <v>1.774</v>
      </c>
      <c r="H225" s="4">
        <v>1.774</v>
      </c>
      <c r="I225" s="4">
        <v>1.774</v>
      </c>
      <c r="J225" s="4">
        <v>1.774</v>
      </c>
      <c r="K225" s="4">
        <v>1.774</v>
      </c>
      <c r="L225" s="4">
        <v>1.774</v>
      </c>
    </row>
    <row r="226" spans="1:12" ht="18.75" customHeight="1">
      <c r="A226" s="18" t="s">
        <v>93</v>
      </c>
      <c r="B226" s="17" t="s">
        <v>21</v>
      </c>
      <c r="C226" s="4"/>
      <c r="D226" s="31"/>
      <c r="E226" s="28"/>
      <c r="F226" s="28"/>
      <c r="G226" s="28"/>
      <c r="H226" s="28"/>
      <c r="I226" s="31"/>
      <c r="J226" s="28"/>
      <c r="K226" s="31"/>
      <c r="L226" s="31"/>
    </row>
    <row r="227" spans="1:12" ht="15">
      <c r="A227" s="18" t="s">
        <v>193</v>
      </c>
      <c r="B227" s="17" t="s">
        <v>21</v>
      </c>
      <c r="C227" s="7">
        <v>11</v>
      </c>
      <c r="D227" s="7">
        <v>30</v>
      </c>
      <c r="E227" s="7">
        <v>30</v>
      </c>
      <c r="F227" s="7">
        <v>31</v>
      </c>
      <c r="G227" s="7">
        <v>31</v>
      </c>
      <c r="H227" s="7">
        <v>31</v>
      </c>
      <c r="I227" s="7">
        <v>31</v>
      </c>
      <c r="J227" s="7">
        <v>31</v>
      </c>
      <c r="K227" s="7">
        <v>32</v>
      </c>
      <c r="L227" s="7">
        <v>32</v>
      </c>
    </row>
    <row r="228" spans="1:12" ht="15">
      <c r="A228" s="13" t="s">
        <v>156</v>
      </c>
      <c r="B228" s="17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36">
      <c r="A229" s="21" t="s">
        <v>96</v>
      </c>
      <c r="B229" s="17" t="s">
        <v>65</v>
      </c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24">
      <c r="A230" s="21" t="s">
        <v>97</v>
      </c>
      <c r="B230" s="17" t="s">
        <v>67</v>
      </c>
      <c r="C230" s="10"/>
      <c r="D230" s="33"/>
      <c r="E230" s="33"/>
      <c r="F230" s="33"/>
      <c r="G230" s="33"/>
      <c r="H230" s="33"/>
      <c r="I230" s="33"/>
      <c r="J230" s="33"/>
      <c r="K230" s="33"/>
      <c r="L230" s="33"/>
    </row>
    <row r="231" spans="1:12" ht="15">
      <c r="A231" s="18" t="s">
        <v>98</v>
      </c>
      <c r="B231" s="17" t="s">
        <v>10</v>
      </c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46.5" customHeight="1">
      <c r="A232" s="18" t="s">
        <v>99</v>
      </c>
      <c r="B232" s="17" t="s">
        <v>21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24">
      <c r="A233" s="18" t="s">
        <v>100</v>
      </c>
      <c r="B233" s="17" t="s">
        <v>67</v>
      </c>
      <c r="C233" s="10"/>
      <c r="D233" s="33"/>
      <c r="E233" s="33"/>
      <c r="F233" s="33"/>
      <c r="G233" s="33"/>
      <c r="H233" s="33"/>
      <c r="I233" s="33"/>
      <c r="J233" s="33"/>
      <c r="K233" s="33"/>
      <c r="L233" s="33"/>
    </row>
    <row r="234" spans="1:12" ht="15">
      <c r="A234" s="18" t="s">
        <v>98</v>
      </c>
      <c r="B234" s="17" t="s">
        <v>10</v>
      </c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78">
      <c r="A235" s="51" t="s">
        <v>101</v>
      </c>
      <c r="B235" s="2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36">
      <c r="A236" s="21" t="s">
        <v>102</v>
      </c>
      <c r="B236" s="26" t="s">
        <v>103</v>
      </c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24">
      <c r="A237" s="21" t="s">
        <v>100</v>
      </c>
      <c r="B237" s="26" t="s">
        <v>67</v>
      </c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27.75" customHeight="1">
      <c r="A238" s="21" t="s">
        <v>104</v>
      </c>
      <c r="B238" s="26" t="s">
        <v>103</v>
      </c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24">
      <c r="A239" s="21" t="s">
        <v>100</v>
      </c>
      <c r="B239" s="26" t="s">
        <v>67</v>
      </c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36">
      <c r="A240" s="21" t="s">
        <v>105</v>
      </c>
      <c r="B240" s="26" t="s">
        <v>103</v>
      </c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24">
      <c r="A241" s="21" t="s">
        <v>100</v>
      </c>
      <c r="B241" s="26" t="s">
        <v>67</v>
      </c>
      <c r="C241" s="10"/>
      <c r="D241" s="33"/>
      <c r="E241" s="33"/>
      <c r="F241" s="33"/>
      <c r="G241" s="33"/>
      <c r="H241" s="33"/>
      <c r="I241" s="33"/>
      <c r="J241" s="33"/>
      <c r="K241" s="33"/>
      <c r="L241" s="33"/>
    </row>
    <row r="242" spans="1:12" ht="15">
      <c r="A242" s="18" t="s">
        <v>302</v>
      </c>
      <c r="B242" s="17" t="s">
        <v>21</v>
      </c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24">
      <c r="A243" s="18" t="s">
        <v>100</v>
      </c>
      <c r="B243" s="17" t="s">
        <v>67</v>
      </c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31.5" customHeight="1">
      <c r="A244" s="18" t="s">
        <v>303</v>
      </c>
      <c r="B244" s="17" t="s">
        <v>21</v>
      </c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24">
      <c r="A245" s="18" t="s">
        <v>100</v>
      </c>
      <c r="B245" s="17" t="s">
        <v>67</v>
      </c>
      <c r="C245" s="10"/>
      <c r="D245" s="33"/>
      <c r="E245" s="33"/>
      <c r="F245" s="33"/>
      <c r="G245" s="33"/>
      <c r="H245" s="33"/>
      <c r="I245" s="33"/>
      <c r="J245" s="33"/>
      <c r="K245" s="33"/>
      <c r="L245" s="33"/>
    </row>
    <row r="246" spans="1:12" ht="36">
      <c r="A246" s="21" t="s">
        <v>106</v>
      </c>
      <c r="B246" s="26" t="s">
        <v>103</v>
      </c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24">
      <c r="A247" s="21" t="s">
        <v>100</v>
      </c>
      <c r="B247" s="26" t="s">
        <v>67</v>
      </c>
      <c r="C247" s="10"/>
      <c r="D247" s="33"/>
      <c r="E247" s="33"/>
      <c r="F247" s="33"/>
      <c r="G247" s="33"/>
      <c r="H247" s="33"/>
      <c r="I247" s="33"/>
      <c r="J247" s="33"/>
      <c r="K247" s="10"/>
      <c r="L247" s="10"/>
    </row>
    <row r="248" spans="1:12" ht="30.75">
      <c r="A248" s="18" t="s">
        <v>107</v>
      </c>
      <c r="B248" s="17" t="s">
        <v>21</v>
      </c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24.75" customHeight="1">
      <c r="A249" s="18" t="s">
        <v>100</v>
      </c>
      <c r="B249" s="17" t="s">
        <v>67</v>
      </c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5">
      <c r="A250" s="18" t="s">
        <v>108</v>
      </c>
      <c r="B250" s="17" t="s">
        <v>21</v>
      </c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24">
      <c r="A251" s="18" t="s">
        <v>100</v>
      </c>
      <c r="B251" s="17" t="s">
        <v>67</v>
      </c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30.75">
      <c r="A252" s="18" t="s">
        <v>109</v>
      </c>
      <c r="B252" s="17" t="s">
        <v>21</v>
      </c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24">
      <c r="A253" s="18" t="s">
        <v>100</v>
      </c>
      <c r="B253" s="17" t="s">
        <v>67</v>
      </c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5">
      <c r="A254" s="18" t="s">
        <v>304</v>
      </c>
      <c r="B254" s="17" t="s">
        <v>21</v>
      </c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24">
      <c r="A255" s="18" t="s">
        <v>100</v>
      </c>
      <c r="B255" s="17" t="s">
        <v>67</v>
      </c>
      <c r="C255" s="10"/>
      <c r="D255" s="33"/>
      <c r="E255" s="33"/>
      <c r="F255" s="33"/>
      <c r="G255" s="33"/>
      <c r="H255" s="33"/>
      <c r="I255" s="33"/>
      <c r="J255" s="33"/>
      <c r="K255" s="33"/>
      <c r="L255" s="33"/>
    </row>
    <row r="256" spans="1:12" ht="27.75" customHeight="1">
      <c r="A256" s="18" t="s">
        <v>110</v>
      </c>
      <c r="B256" s="17" t="s">
        <v>21</v>
      </c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24">
      <c r="A257" s="18" t="s">
        <v>100</v>
      </c>
      <c r="B257" s="17" t="s">
        <v>67</v>
      </c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5">
      <c r="A258" s="18" t="s">
        <v>305</v>
      </c>
      <c r="B258" s="17" t="s">
        <v>21</v>
      </c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24">
      <c r="A259" s="18" t="s">
        <v>100</v>
      </c>
      <c r="B259" s="17" t="s">
        <v>67</v>
      </c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5">
      <c r="A260" s="18" t="s">
        <v>306</v>
      </c>
      <c r="B260" s="17" t="s">
        <v>21</v>
      </c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24">
      <c r="A261" s="18" t="s">
        <v>100</v>
      </c>
      <c r="B261" s="17" t="s">
        <v>67</v>
      </c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5">
      <c r="A262" s="18" t="s">
        <v>307</v>
      </c>
      <c r="B262" s="17" t="s">
        <v>21</v>
      </c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24">
      <c r="A263" s="18" t="s">
        <v>100</v>
      </c>
      <c r="B263" s="17" t="s">
        <v>67</v>
      </c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30.75">
      <c r="A264" s="18" t="s">
        <v>111</v>
      </c>
      <c r="B264" s="17" t="s">
        <v>21</v>
      </c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24">
      <c r="A265" s="18" t="s">
        <v>100</v>
      </c>
      <c r="B265" s="17" t="s">
        <v>67</v>
      </c>
      <c r="C265" s="10"/>
      <c r="D265" s="10"/>
      <c r="E265" s="10"/>
      <c r="F265" s="33"/>
      <c r="G265" s="10"/>
      <c r="H265" s="10"/>
      <c r="I265" s="33"/>
      <c r="J265" s="33"/>
      <c r="K265" s="10"/>
      <c r="L265" s="10"/>
    </row>
    <row r="266" spans="1:12" ht="30.75">
      <c r="A266" s="18" t="s">
        <v>112</v>
      </c>
      <c r="B266" s="17" t="s">
        <v>21</v>
      </c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24">
      <c r="A267" s="18" t="s">
        <v>100</v>
      </c>
      <c r="B267" s="17" t="s">
        <v>67</v>
      </c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5">
      <c r="A268" s="18" t="s">
        <v>308</v>
      </c>
      <c r="B268" s="17" t="s">
        <v>21</v>
      </c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24">
      <c r="A269" s="18" t="s">
        <v>100</v>
      </c>
      <c r="B269" s="17" t="s">
        <v>67</v>
      </c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27.75" customHeight="1">
      <c r="A270" s="18" t="s">
        <v>113</v>
      </c>
      <c r="B270" s="17" t="s">
        <v>21</v>
      </c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24">
      <c r="A271" s="18" t="s">
        <v>100</v>
      </c>
      <c r="B271" s="17" t="s">
        <v>67</v>
      </c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5">
      <c r="A272" s="18" t="s">
        <v>114</v>
      </c>
      <c r="B272" s="17" t="s">
        <v>21</v>
      </c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24">
      <c r="A273" s="18" t="s">
        <v>100</v>
      </c>
      <c r="B273" s="17" t="s">
        <v>67</v>
      </c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5">
      <c r="A274" s="18" t="s">
        <v>309</v>
      </c>
      <c r="B274" s="17" t="s">
        <v>21</v>
      </c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24">
      <c r="A275" s="18" t="s">
        <v>100</v>
      </c>
      <c r="B275" s="17" t="s">
        <v>67</v>
      </c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36">
      <c r="A276" s="21" t="s">
        <v>115</v>
      </c>
      <c r="B276" s="26" t="s">
        <v>103</v>
      </c>
      <c r="C276" s="10">
        <f>C102</f>
        <v>47.902</v>
      </c>
      <c r="D276" s="10">
        <v>62.415</v>
      </c>
      <c r="E276" s="10">
        <f aca="true" t="shared" si="11" ref="E276:L276">E102</f>
        <v>62.415</v>
      </c>
      <c r="F276" s="10">
        <f t="shared" si="11"/>
        <v>62.415</v>
      </c>
      <c r="G276" s="10">
        <f t="shared" si="11"/>
        <v>62.415</v>
      </c>
      <c r="H276" s="10">
        <f t="shared" si="11"/>
        <v>62.415</v>
      </c>
      <c r="I276" s="10">
        <f t="shared" si="11"/>
        <v>62.415</v>
      </c>
      <c r="J276" s="10">
        <f t="shared" si="11"/>
        <v>62.415</v>
      </c>
      <c r="K276" s="34">
        <f t="shared" si="11"/>
        <v>62.415</v>
      </c>
      <c r="L276" s="34">
        <f t="shared" si="11"/>
        <v>62.415</v>
      </c>
    </row>
    <row r="277" spans="1:12" ht="24">
      <c r="A277" s="21" t="s">
        <v>100</v>
      </c>
      <c r="B277" s="26" t="s">
        <v>67</v>
      </c>
      <c r="C277" s="33">
        <f>C105</f>
        <v>94.5</v>
      </c>
      <c r="D277" s="33">
        <v>99.48104953444827</v>
      </c>
      <c r="E277" s="33">
        <f aca="true" t="shared" si="12" ref="E277:L277">E105</f>
        <v>91.39764592511013</v>
      </c>
      <c r="F277" s="33">
        <f t="shared" si="12"/>
        <v>94.84592694022005</v>
      </c>
      <c r="G277" s="33">
        <f>G105</f>
        <v>93.10582392053193</v>
      </c>
      <c r="H277" s="33">
        <f>H105</f>
        <v>107.40466685022025</v>
      </c>
      <c r="I277" s="33">
        <f t="shared" si="12"/>
        <v>100</v>
      </c>
      <c r="J277" s="33">
        <f t="shared" si="12"/>
        <v>100</v>
      </c>
      <c r="K277" s="33">
        <f t="shared" si="12"/>
        <v>100</v>
      </c>
      <c r="L277" s="33">
        <f t="shared" si="12"/>
        <v>100</v>
      </c>
    </row>
    <row r="278" spans="1:12" ht="36">
      <c r="A278" s="21" t="s">
        <v>116</v>
      </c>
      <c r="B278" s="26" t="s">
        <v>103</v>
      </c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24">
      <c r="A279" s="21" t="s">
        <v>100</v>
      </c>
      <c r="B279" s="26" t="s">
        <v>67</v>
      </c>
      <c r="C279" s="10"/>
      <c r="D279" s="33"/>
      <c r="E279" s="33"/>
      <c r="F279" s="33"/>
      <c r="G279" s="33"/>
      <c r="H279" s="33"/>
      <c r="I279" s="33"/>
      <c r="J279" s="33"/>
      <c r="K279" s="33"/>
      <c r="L279" s="33"/>
    </row>
    <row r="280" spans="1:12" ht="36" customHeight="1">
      <c r="A280" s="21" t="s">
        <v>117</v>
      </c>
      <c r="B280" s="26" t="s">
        <v>103</v>
      </c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24">
      <c r="A281" s="21" t="s">
        <v>100</v>
      </c>
      <c r="B281" s="26" t="s">
        <v>67</v>
      </c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36">
      <c r="A282" s="21" t="s">
        <v>118</v>
      </c>
      <c r="B282" s="26" t="s">
        <v>103</v>
      </c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24">
      <c r="A283" s="21" t="s">
        <v>100</v>
      </c>
      <c r="B283" s="26" t="s">
        <v>67</v>
      </c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36">
      <c r="A284" s="21" t="s">
        <v>119</v>
      </c>
      <c r="B284" s="26" t="s">
        <v>103</v>
      </c>
      <c r="C284" s="10">
        <v>2.5</v>
      </c>
      <c r="D284" s="10">
        <v>1.5</v>
      </c>
      <c r="E284" s="10">
        <v>1.5</v>
      </c>
      <c r="F284" s="10">
        <v>1.5</v>
      </c>
      <c r="G284" s="10">
        <v>1.5</v>
      </c>
      <c r="H284" s="10">
        <v>1.5</v>
      </c>
      <c r="I284" s="10">
        <v>1.5</v>
      </c>
      <c r="J284" s="10">
        <v>1.5</v>
      </c>
      <c r="K284" s="10">
        <v>1.5</v>
      </c>
      <c r="L284" s="10">
        <v>1.5</v>
      </c>
    </row>
    <row r="285" spans="1:12" ht="33" customHeight="1">
      <c r="A285" s="21" t="s">
        <v>100</v>
      </c>
      <c r="B285" s="26" t="s">
        <v>67</v>
      </c>
      <c r="C285" s="33">
        <v>92.6</v>
      </c>
      <c r="D285" s="33">
        <v>100</v>
      </c>
      <c r="E285" s="33">
        <v>100</v>
      </c>
      <c r="F285" s="33">
        <v>100</v>
      </c>
      <c r="G285" s="33">
        <v>100</v>
      </c>
      <c r="H285" s="33">
        <v>100</v>
      </c>
      <c r="I285" s="33">
        <v>100</v>
      </c>
      <c r="J285" s="33">
        <v>100</v>
      </c>
      <c r="K285" s="33">
        <v>100</v>
      </c>
      <c r="L285" s="33">
        <v>100</v>
      </c>
    </row>
    <row r="286" spans="1:12" ht="36">
      <c r="A286" s="21" t="s">
        <v>120</v>
      </c>
      <c r="B286" s="26" t="s">
        <v>103</v>
      </c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24">
      <c r="A287" s="21" t="s">
        <v>100</v>
      </c>
      <c r="B287" s="26" t="s">
        <v>67</v>
      </c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36">
      <c r="A288" s="21" t="s">
        <v>121</v>
      </c>
      <c r="B288" s="26" t="s">
        <v>103</v>
      </c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24">
      <c r="A289" s="21" t="s">
        <v>100</v>
      </c>
      <c r="B289" s="26" t="s">
        <v>67</v>
      </c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36">
      <c r="A290" s="21" t="s">
        <v>122</v>
      </c>
      <c r="B290" s="26" t="s">
        <v>103</v>
      </c>
      <c r="C290" s="10"/>
      <c r="D290" s="34"/>
      <c r="E290" s="10"/>
      <c r="F290" s="10"/>
      <c r="G290" s="10"/>
      <c r="H290" s="10"/>
      <c r="I290" s="10"/>
      <c r="J290" s="10"/>
      <c r="K290" s="10"/>
      <c r="L290" s="10"/>
    </row>
    <row r="291" spans="1:12" ht="33" customHeight="1">
      <c r="A291" s="21" t="s">
        <v>100</v>
      </c>
      <c r="B291" s="26" t="s">
        <v>67</v>
      </c>
      <c r="C291" s="10"/>
      <c r="D291" s="33"/>
      <c r="E291" s="33"/>
      <c r="F291" s="33"/>
      <c r="G291" s="33"/>
      <c r="H291" s="33"/>
      <c r="I291" s="33"/>
      <c r="J291" s="33"/>
      <c r="K291" s="33"/>
      <c r="L291" s="33"/>
    </row>
    <row r="292" spans="1:12" ht="34.5" customHeight="1">
      <c r="A292" s="21" t="s">
        <v>123</v>
      </c>
      <c r="B292" s="26" t="s">
        <v>103</v>
      </c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24">
      <c r="A293" s="21" t="s">
        <v>100</v>
      </c>
      <c r="B293" s="26" t="s">
        <v>67</v>
      </c>
      <c r="C293" s="10"/>
      <c r="D293" s="33"/>
      <c r="E293" s="33"/>
      <c r="F293" s="33"/>
      <c r="G293" s="33"/>
      <c r="H293" s="33"/>
      <c r="I293" s="33"/>
      <c r="J293" s="33"/>
      <c r="K293" s="33"/>
      <c r="L293" s="33"/>
    </row>
    <row r="294" spans="1:12" ht="36">
      <c r="A294" s="21" t="s">
        <v>124</v>
      </c>
      <c r="B294" s="26" t="s">
        <v>103</v>
      </c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24">
      <c r="A295" s="21" t="s">
        <v>100</v>
      </c>
      <c r="B295" s="26" t="s">
        <v>67</v>
      </c>
      <c r="C295" s="10"/>
      <c r="D295" s="33"/>
      <c r="E295" s="33"/>
      <c r="F295" s="33"/>
      <c r="G295" s="33"/>
      <c r="H295" s="33"/>
      <c r="I295" s="33"/>
      <c r="J295" s="33"/>
      <c r="K295" s="33"/>
      <c r="L295" s="33"/>
    </row>
    <row r="296" spans="1:12" ht="36">
      <c r="A296" s="21" t="s">
        <v>125</v>
      </c>
      <c r="B296" s="26" t="s">
        <v>103</v>
      </c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24">
      <c r="A297" s="21" t="s">
        <v>100</v>
      </c>
      <c r="B297" s="26" t="s">
        <v>67</v>
      </c>
      <c r="C297" s="10"/>
      <c r="D297" s="33"/>
      <c r="E297" s="33"/>
      <c r="F297" s="33"/>
      <c r="G297" s="33"/>
      <c r="H297" s="33"/>
      <c r="I297" s="33"/>
      <c r="J297" s="33"/>
      <c r="K297" s="33"/>
      <c r="L297" s="33"/>
    </row>
    <row r="298" spans="1:12" ht="55.5" customHeight="1">
      <c r="A298" s="61" t="s">
        <v>126</v>
      </c>
      <c r="B298" s="62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5">
      <c r="A299" s="21" t="s">
        <v>127</v>
      </c>
      <c r="B299" s="17" t="s">
        <v>128</v>
      </c>
      <c r="C299" s="34">
        <f>C308</f>
        <v>3.6590000000000003</v>
      </c>
      <c r="D299" s="34">
        <v>5.271000000000001</v>
      </c>
      <c r="E299" s="34">
        <f aca="true" t="shared" si="13" ref="E299:L299">E308</f>
        <v>5.271000000000001</v>
      </c>
      <c r="F299" s="34">
        <f>F308</f>
        <v>4.614429</v>
      </c>
      <c r="G299" s="34">
        <f t="shared" si="13"/>
        <v>4.72402</v>
      </c>
      <c r="H299" s="34">
        <f t="shared" si="13"/>
        <v>4.72402</v>
      </c>
      <c r="I299" s="34">
        <f t="shared" si="13"/>
        <v>4.569</v>
      </c>
      <c r="J299" s="34">
        <f t="shared" si="13"/>
        <v>4.569</v>
      </c>
      <c r="K299" s="34">
        <f t="shared" si="13"/>
        <v>4.52962</v>
      </c>
      <c r="L299" s="34">
        <f t="shared" si="13"/>
        <v>4.52962</v>
      </c>
    </row>
    <row r="300" spans="1:12" ht="15">
      <c r="A300" s="21" t="s">
        <v>129</v>
      </c>
      <c r="B300" s="17" t="s">
        <v>128</v>
      </c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5">
      <c r="A301" s="18" t="s">
        <v>130</v>
      </c>
      <c r="B301" s="17" t="s">
        <v>128</v>
      </c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5">
      <c r="A302" s="18" t="s">
        <v>188</v>
      </c>
      <c r="B302" s="17" t="s">
        <v>128</v>
      </c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5">
      <c r="A303" s="18" t="s">
        <v>189</v>
      </c>
      <c r="B303" s="17" t="s">
        <v>128</v>
      </c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5">
      <c r="A304" s="18" t="s">
        <v>131</v>
      </c>
      <c r="B304" s="17" t="s">
        <v>128</v>
      </c>
      <c r="C304" s="10">
        <f>C306+C307+C308</f>
        <v>32.282</v>
      </c>
      <c r="D304" s="10">
        <v>40.005</v>
      </c>
      <c r="E304" s="34">
        <f aca="true" t="shared" si="14" ref="E304:L304">E306+E307+E308</f>
        <v>39.968</v>
      </c>
      <c r="F304" s="10">
        <f t="shared" si="14"/>
        <v>10.837429</v>
      </c>
      <c r="G304" s="34">
        <f>G306+G307+G308</f>
        <v>10.94702</v>
      </c>
      <c r="H304" s="10">
        <f t="shared" si="14"/>
        <v>10.94702</v>
      </c>
      <c r="I304" s="10">
        <f t="shared" si="14"/>
        <v>10.795</v>
      </c>
      <c r="J304" s="10">
        <f t="shared" si="14"/>
        <v>10.792</v>
      </c>
      <c r="K304" s="10">
        <f t="shared" si="14"/>
        <v>10.007620000000001</v>
      </c>
      <c r="L304" s="10">
        <f t="shared" si="14"/>
        <v>10.007620000000001</v>
      </c>
    </row>
    <row r="305" spans="1:12" ht="15">
      <c r="A305" s="18" t="s">
        <v>54</v>
      </c>
      <c r="B305" s="17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5">
      <c r="A306" s="21" t="s">
        <v>132</v>
      </c>
      <c r="B306" s="17" t="s">
        <v>128</v>
      </c>
      <c r="C306" s="10">
        <v>0.281</v>
      </c>
      <c r="D306" s="10">
        <v>0.308</v>
      </c>
      <c r="E306" s="34">
        <v>0.271</v>
      </c>
      <c r="F306" s="10">
        <v>0.293</v>
      </c>
      <c r="G306" s="10">
        <v>0.293</v>
      </c>
      <c r="H306" s="10">
        <v>0.293</v>
      </c>
      <c r="I306" s="10">
        <v>0.296</v>
      </c>
      <c r="J306" s="10">
        <v>0.293</v>
      </c>
      <c r="K306" s="10">
        <v>0.307</v>
      </c>
      <c r="L306" s="10">
        <v>0.307</v>
      </c>
    </row>
    <row r="307" spans="1:12" ht="15">
      <c r="A307" s="21" t="s">
        <v>310</v>
      </c>
      <c r="B307" s="17" t="s">
        <v>128</v>
      </c>
      <c r="C307" s="10">
        <v>28.342</v>
      </c>
      <c r="D307" s="10">
        <v>34.426</v>
      </c>
      <c r="E307" s="34">
        <f>D307</f>
        <v>34.426</v>
      </c>
      <c r="F307" s="34">
        <v>5.93</v>
      </c>
      <c r="G307" s="34">
        <v>5.93</v>
      </c>
      <c r="H307" s="34">
        <v>5.93</v>
      </c>
      <c r="I307" s="34">
        <v>5.93</v>
      </c>
      <c r="J307" s="34">
        <v>5.93</v>
      </c>
      <c r="K307" s="34">
        <v>5.171</v>
      </c>
      <c r="L307" s="34">
        <v>5.171</v>
      </c>
    </row>
    <row r="308" spans="1:12" ht="15">
      <c r="A308" s="21" t="s">
        <v>311</v>
      </c>
      <c r="B308" s="17" t="s">
        <v>128</v>
      </c>
      <c r="C308" s="34">
        <f>C319</f>
        <v>3.6590000000000003</v>
      </c>
      <c r="D308" s="34">
        <v>5.271000000000001</v>
      </c>
      <c r="E308" s="34">
        <f aca="true" t="shared" si="15" ref="E308:L308">E319</f>
        <v>5.271000000000001</v>
      </c>
      <c r="F308" s="34">
        <f t="shared" si="15"/>
        <v>4.614429</v>
      </c>
      <c r="G308" s="34">
        <f t="shared" si="15"/>
        <v>4.72402</v>
      </c>
      <c r="H308" s="34">
        <f t="shared" si="15"/>
        <v>4.72402</v>
      </c>
      <c r="I308" s="34">
        <f t="shared" si="15"/>
        <v>4.569</v>
      </c>
      <c r="J308" s="34">
        <f t="shared" si="15"/>
        <v>4.569</v>
      </c>
      <c r="K308" s="34">
        <f t="shared" si="15"/>
        <v>4.52962</v>
      </c>
      <c r="L308" s="34">
        <f t="shared" si="15"/>
        <v>4.52962</v>
      </c>
    </row>
    <row r="309" spans="1:12" ht="15">
      <c r="A309" s="18" t="s">
        <v>133</v>
      </c>
      <c r="B309" s="17" t="s">
        <v>128</v>
      </c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5">
      <c r="A310" s="21" t="s">
        <v>134</v>
      </c>
      <c r="B310" s="17" t="s">
        <v>128</v>
      </c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5">
      <c r="A311" s="21" t="s">
        <v>135</v>
      </c>
      <c r="B311" s="26" t="s">
        <v>72</v>
      </c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33" customHeight="1">
      <c r="A312" s="36" t="s">
        <v>136</v>
      </c>
      <c r="B312" s="17" t="s">
        <v>53</v>
      </c>
      <c r="C312" s="10">
        <f>C314+C315+C316</f>
        <v>32.282</v>
      </c>
      <c r="D312" s="10">
        <v>40.005</v>
      </c>
      <c r="E312" s="10">
        <f aca="true" t="shared" si="16" ref="E312:L312">E314+E315+E316</f>
        <v>39.968</v>
      </c>
      <c r="F312" s="10">
        <f t="shared" si="16"/>
        <v>10.000429</v>
      </c>
      <c r="G312" s="10">
        <f t="shared" si="16"/>
        <v>10.11002</v>
      </c>
      <c r="H312" s="10">
        <f t="shared" si="16"/>
        <v>10.11002</v>
      </c>
      <c r="I312" s="10">
        <f t="shared" si="16"/>
        <v>9.955</v>
      </c>
      <c r="J312" s="10">
        <f t="shared" si="16"/>
        <v>9.955</v>
      </c>
      <c r="K312" s="10">
        <f t="shared" si="16"/>
        <v>9.91562</v>
      </c>
      <c r="L312" s="10">
        <f t="shared" si="16"/>
        <v>9.91562</v>
      </c>
    </row>
    <row r="313" spans="1:12" ht="15">
      <c r="A313" s="18" t="s">
        <v>137</v>
      </c>
      <c r="B313" s="17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5">
      <c r="A314" s="18" t="s">
        <v>138</v>
      </c>
      <c r="B314" s="17" t="s">
        <v>53</v>
      </c>
      <c r="C314" s="10">
        <v>0.281</v>
      </c>
      <c r="D314" s="10">
        <v>0.308</v>
      </c>
      <c r="E314" s="34">
        <v>0.271</v>
      </c>
      <c r="F314" s="10">
        <v>0.293</v>
      </c>
      <c r="G314" s="10">
        <v>0.293</v>
      </c>
      <c r="H314" s="10">
        <v>0.293</v>
      </c>
      <c r="I314" s="10">
        <v>0.293</v>
      </c>
      <c r="J314" s="10">
        <v>0.293</v>
      </c>
      <c r="K314" s="10">
        <v>0.293</v>
      </c>
      <c r="L314" s="10">
        <v>0.293</v>
      </c>
    </row>
    <row r="315" spans="1:12" ht="15">
      <c r="A315" s="18" t="s">
        <v>139</v>
      </c>
      <c r="B315" s="17" t="s">
        <v>53</v>
      </c>
      <c r="C315" s="10">
        <v>28.342</v>
      </c>
      <c r="D315" s="10">
        <v>34.426</v>
      </c>
      <c r="E315" s="34">
        <f>D315</f>
        <v>34.426</v>
      </c>
      <c r="F315" s="10">
        <v>5.093</v>
      </c>
      <c r="G315" s="10">
        <v>5.093</v>
      </c>
      <c r="H315" s="10">
        <v>5.093</v>
      </c>
      <c r="I315" s="10">
        <v>5.093</v>
      </c>
      <c r="J315" s="10">
        <v>5.093</v>
      </c>
      <c r="K315" s="10">
        <v>5.093</v>
      </c>
      <c r="L315" s="10">
        <v>5.093</v>
      </c>
    </row>
    <row r="316" spans="1:12" ht="15">
      <c r="A316" s="18" t="s">
        <v>312</v>
      </c>
      <c r="B316" s="17" t="s">
        <v>53</v>
      </c>
      <c r="C316" s="34">
        <f>C319</f>
        <v>3.6590000000000003</v>
      </c>
      <c r="D316" s="34">
        <v>5.271000000000001</v>
      </c>
      <c r="E316" s="34">
        <f aca="true" t="shared" si="17" ref="E316:L316">E319</f>
        <v>5.271000000000001</v>
      </c>
      <c r="F316" s="34">
        <f t="shared" si="17"/>
        <v>4.614429</v>
      </c>
      <c r="G316" s="34">
        <f t="shared" si="17"/>
        <v>4.72402</v>
      </c>
      <c r="H316" s="34">
        <f t="shared" si="17"/>
        <v>4.72402</v>
      </c>
      <c r="I316" s="34">
        <f t="shared" si="17"/>
        <v>4.569</v>
      </c>
      <c r="J316" s="34">
        <f t="shared" si="17"/>
        <v>4.569</v>
      </c>
      <c r="K316" s="34">
        <f t="shared" si="17"/>
        <v>4.52962</v>
      </c>
      <c r="L316" s="34">
        <f t="shared" si="17"/>
        <v>4.52962</v>
      </c>
    </row>
    <row r="317" spans="1:12" ht="32.25" customHeight="1">
      <c r="A317" s="36" t="s">
        <v>174</v>
      </c>
      <c r="B317" s="37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5">
      <c r="A318" s="38" t="s">
        <v>175</v>
      </c>
      <c r="B318" s="37" t="s">
        <v>53</v>
      </c>
      <c r="C318" s="34">
        <f>C319+C329</f>
        <v>32.282000000000004</v>
      </c>
      <c r="D318" s="34">
        <v>40.005</v>
      </c>
      <c r="E318" s="34">
        <f>E319+E329</f>
        <v>40.005</v>
      </c>
      <c r="F318" s="34">
        <f>F319+F329</f>
        <v>25.670429000000002</v>
      </c>
      <c r="G318" s="34">
        <f aca="true" t="shared" si="18" ref="G318:L318">G319+G329</f>
        <v>21.07902</v>
      </c>
      <c r="H318" s="34">
        <f t="shared" si="18"/>
        <v>21.07902</v>
      </c>
      <c r="I318" s="34">
        <f t="shared" si="18"/>
        <v>16.34599</v>
      </c>
      <c r="J318" s="34">
        <f t="shared" si="18"/>
        <v>16.34599</v>
      </c>
      <c r="K318" s="34">
        <f t="shared" si="18"/>
        <v>16.45504</v>
      </c>
      <c r="L318" s="34">
        <f t="shared" si="18"/>
        <v>16.45504</v>
      </c>
    </row>
    <row r="319" spans="1:12" ht="15">
      <c r="A319" s="39" t="s">
        <v>165</v>
      </c>
      <c r="B319" s="40" t="s">
        <v>140</v>
      </c>
      <c r="C319" s="34">
        <f>C320+C328</f>
        <v>3.6590000000000003</v>
      </c>
      <c r="D319" s="34">
        <v>5.271000000000001</v>
      </c>
      <c r="E319" s="34">
        <f>E320+E328</f>
        <v>5.271000000000001</v>
      </c>
      <c r="F319" s="34">
        <v>4.614429</v>
      </c>
      <c r="G319" s="34">
        <v>4.72402</v>
      </c>
      <c r="H319" s="34">
        <v>4.72402</v>
      </c>
      <c r="I319" s="34">
        <v>4.569</v>
      </c>
      <c r="J319" s="34">
        <v>4.569</v>
      </c>
      <c r="K319" s="34">
        <v>4.52962</v>
      </c>
      <c r="L319" s="34">
        <v>4.52962</v>
      </c>
    </row>
    <row r="320" spans="1:12" ht="15">
      <c r="A320" s="41" t="s">
        <v>176</v>
      </c>
      <c r="B320" s="40" t="s">
        <v>140</v>
      </c>
      <c r="C320" s="7">
        <f>C322+C325+C326+C327</f>
        <v>3.414</v>
      </c>
      <c r="D320" s="7">
        <v>4.4910000000000005</v>
      </c>
      <c r="E320" s="7">
        <f>E322+E325+E326+E327</f>
        <v>4.4910000000000005</v>
      </c>
      <c r="F320" s="7">
        <f>F322+F325+F326+F327</f>
        <v>4.349</v>
      </c>
      <c r="G320" s="7">
        <v>4.234</v>
      </c>
      <c r="H320" s="7">
        <v>4.234</v>
      </c>
      <c r="I320" s="7">
        <v>4.2462</v>
      </c>
      <c r="J320" s="7">
        <v>4.2462</v>
      </c>
      <c r="K320" s="7">
        <v>4.241</v>
      </c>
      <c r="L320" s="7">
        <v>4.241</v>
      </c>
    </row>
    <row r="321" spans="1:12" ht="15">
      <c r="A321" s="39" t="s">
        <v>54</v>
      </c>
      <c r="B321" s="40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5">
      <c r="A322" s="39" t="s">
        <v>177</v>
      </c>
      <c r="B322" s="40" t="s">
        <v>140</v>
      </c>
      <c r="C322" s="7">
        <v>3.281</v>
      </c>
      <c r="D322" s="7">
        <v>3.684</v>
      </c>
      <c r="E322" s="7">
        <f>D322</f>
        <v>3.684</v>
      </c>
      <c r="F322" s="7">
        <v>3.616</v>
      </c>
      <c r="G322" s="7">
        <v>3.616</v>
      </c>
      <c r="H322" s="7">
        <v>3.616</v>
      </c>
      <c r="I322" s="7">
        <v>3.616</v>
      </c>
      <c r="J322" s="7">
        <v>3.616</v>
      </c>
      <c r="K322" s="7">
        <v>3.616</v>
      </c>
      <c r="L322" s="7">
        <v>3.616</v>
      </c>
    </row>
    <row r="323" spans="1:12" ht="15">
      <c r="A323" s="39" t="s">
        <v>178</v>
      </c>
      <c r="B323" s="40"/>
      <c r="C323" s="4"/>
      <c r="D323" s="7"/>
      <c r="E323" s="7"/>
      <c r="F323" s="7"/>
      <c r="G323" s="7"/>
      <c r="H323" s="7"/>
      <c r="I323" s="7"/>
      <c r="J323" s="7"/>
      <c r="K323" s="7"/>
      <c r="L323" s="7"/>
    </row>
    <row r="324" spans="1:12" ht="30.75">
      <c r="A324" s="39" t="s">
        <v>353</v>
      </c>
      <c r="B324" s="40"/>
      <c r="C324" s="4"/>
      <c r="D324" s="7"/>
      <c r="E324" s="7"/>
      <c r="F324" s="7"/>
      <c r="G324" s="7"/>
      <c r="H324" s="7"/>
      <c r="I324" s="7"/>
      <c r="J324" s="7"/>
      <c r="K324" s="7"/>
      <c r="L324" s="7"/>
    </row>
    <row r="325" spans="1:12" ht="15">
      <c r="A325" s="39" t="s">
        <v>179</v>
      </c>
      <c r="B325" s="40" t="s">
        <v>140</v>
      </c>
      <c r="C325" s="4">
        <v>0.039</v>
      </c>
      <c r="D325" s="7">
        <v>0.136</v>
      </c>
      <c r="E325" s="4">
        <f>D325</f>
        <v>0.136</v>
      </c>
      <c r="F325" s="7">
        <v>0.105</v>
      </c>
      <c r="G325" s="7">
        <v>0.1</v>
      </c>
      <c r="H325" s="7">
        <v>0.1</v>
      </c>
      <c r="I325" s="7">
        <v>0.09</v>
      </c>
      <c r="J325" s="7">
        <v>0.09</v>
      </c>
      <c r="K325" s="7">
        <v>0.09</v>
      </c>
      <c r="L325" s="7">
        <v>0.09</v>
      </c>
    </row>
    <row r="326" spans="1:12" ht="15">
      <c r="A326" s="39" t="s">
        <v>180</v>
      </c>
      <c r="B326" s="40" t="s">
        <v>140</v>
      </c>
      <c r="C326" s="4">
        <v>0.094</v>
      </c>
      <c r="D326" s="4">
        <v>0.12</v>
      </c>
      <c r="E326" s="7">
        <f>D326</f>
        <v>0.12</v>
      </c>
      <c r="F326" s="7">
        <v>0.215</v>
      </c>
      <c r="G326" s="7">
        <v>0.204</v>
      </c>
      <c r="H326" s="7">
        <v>0.204</v>
      </c>
      <c r="I326" s="7">
        <v>0.11</v>
      </c>
      <c r="J326" s="7">
        <f>I326</f>
        <v>0.11</v>
      </c>
      <c r="K326" s="7">
        <v>0.105</v>
      </c>
      <c r="L326" s="7">
        <f>K326</f>
        <v>0.105</v>
      </c>
    </row>
    <row r="327" spans="1:12" ht="15">
      <c r="A327" s="39" t="s">
        <v>313</v>
      </c>
      <c r="B327" s="40" t="s">
        <v>140</v>
      </c>
      <c r="C327" s="7">
        <v>0</v>
      </c>
      <c r="D327" s="7">
        <v>0.551</v>
      </c>
      <c r="E327" s="7">
        <f>D327</f>
        <v>0.551</v>
      </c>
      <c r="F327" s="7">
        <v>0.413</v>
      </c>
      <c r="G327" s="7">
        <f>F327</f>
        <v>0.413</v>
      </c>
      <c r="H327" s="7">
        <f aca="true" t="shared" si="19" ref="F327:H328">G327</f>
        <v>0.413</v>
      </c>
      <c r="I327" s="7">
        <v>0.39</v>
      </c>
      <c r="J327" s="7">
        <f>I327</f>
        <v>0.39</v>
      </c>
      <c r="K327" s="7">
        <v>0.439</v>
      </c>
      <c r="L327" s="4">
        <f>K327</f>
        <v>0.439</v>
      </c>
    </row>
    <row r="328" spans="1:12" ht="15">
      <c r="A328" s="36" t="s">
        <v>181</v>
      </c>
      <c r="B328" s="37" t="s">
        <v>140</v>
      </c>
      <c r="C328" s="4">
        <v>0.245</v>
      </c>
      <c r="D328" s="4">
        <v>0.78</v>
      </c>
      <c r="E328" s="7">
        <f>D328</f>
        <v>0.78</v>
      </c>
      <c r="F328" s="7">
        <f t="shared" si="19"/>
        <v>0.78</v>
      </c>
      <c r="G328" s="7">
        <f t="shared" si="19"/>
        <v>0.78</v>
      </c>
      <c r="H328" s="7">
        <f t="shared" si="19"/>
        <v>0.78</v>
      </c>
      <c r="I328" s="7">
        <v>0.288</v>
      </c>
      <c r="J328" s="7">
        <f>I328</f>
        <v>0.288</v>
      </c>
      <c r="K328" s="7">
        <v>0.288</v>
      </c>
      <c r="L328" s="7">
        <f>K328</f>
        <v>0.288</v>
      </c>
    </row>
    <row r="329" spans="1:12" ht="15">
      <c r="A329" s="36" t="s">
        <v>166</v>
      </c>
      <c r="B329" s="37" t="s">
        <v>140</v>
      </c>
      <c r="C329" s="4">
        <v>28.623</v>
      </c>
      <c r="D329" s="4">
        <v>34.734</v>
      </c>
      <c r="E329" s="4">
        <v>34.734</v>
      </c>
      <c r="F329" s="4">
        <v>21.056</v>
      </c>
      <c r="G329" s="4">
        <v>16.355</v>
      </c>
      <c r="H329" s="4">
        <v>16.355</v>
      </c>
      <c r="I329" s="4">
        <v>11.77699</v>
      </c>
      <c r="J329" s="4">
        <v>11.77699</v>
      </c>
      <c r="K329" s="4">
        <v>11.92542</v>
      </c>
      <c r="L329" s="4">
        <v>11.92542</v>
      </c>
    </row>
    <row r="330" spans="1:12" ht="15">
      <c r="A330" s="42" t="s">
        <v>54</v>
      </c>
      <c r="B330" s="37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5">
      <c r="A331" s="42" t="s">
        <v>167</v>
      </c>
      <c r="B331" s="37" t="s">
        <v>140</v>
      </c>
      <c r="C331" s="4">
        <v>3.227</v>
      </c>
      <c r="D331" s="4">
        <v>1.829</v>
      </c>
      <c r="E331" s="4">
        <v>1.829</v>
      </c>
      <c r="F331" s="4">
        <v>0.682</v>
      </c>
      <c r="G331" s="4">
        <v>0.835</v>
      </c>
      <c r="H331" s="4">
        <v>0.835</v>
      </c>
      <c r="I331" s="4">
        <v>0.972</v>
      </c>
      <c r="J331" s="4">
        <v>0.972</v>
      </c>
      <c r="K331" s="4">
        <v>1.121</v>
      </c>
      <c r="L331" s="4">
        <f>K331</f>
        <v>1.121</v>
      </c>
    </row>
    <row r="332" spans="1:12" ht="15">
      <c r="A332" s="38" t="s">
        <v>182</v>
      </c>
      <c r="B332" s="37" t="s">
        <v>140</v>
      </c>
      <c r="C332" s="4">
        <v>32.466</v>
      </c>
      <c r="D332" s="4">
        <v>36.404</v>
      </c>
      <c r="E332" s="4">
        <f>D332</f>
        <v>36.404</v>
      </c>
      <c r="F332" s="4">
        <v>11.612</v>
      </c>
      <c r="G332" s="4">
        <v>21.079</v>
      </c>
      <c r="H332" s="4">
        <v>21.079</v>
      </c>
      <c r="I332" s="4">
        <v>11.612</v>
      </c>
      <c r="J332" s="4">
        <v>11.612</v>
      </c>
      <c r="K332" s="4">
        <v>10.536</v>
      </c>
      <c r="L332" s="4">
        <v>10.536</v>
      </c>
    </row>
    <row r="333" spans="1:12" ht="15">
      <c r="A333" s="43" t="s">
        <v>183</v>
      </c>
      <c r="B333" s="37" t="s">
        <v>140</v>
      </c>
      <c r="C333" s="7">
        <f>C318-C332</f>
        <v>-0.1839999999999975</v>
      </c>
      <c r="D333" s="7">
        <v>3.600999999999999</v>
      </c>
      <c r="E333" s="7">
        <f aca="true" t="shared" si="20" ref="E333:L333">E318-E332</f>
        <v>3.600999999999999</v>
      </c>
      <c r="F333" s="7">
        <f t="shared" si="20"/>
        <v>14.058429000000002</v>
      </c>
      <c r="G333" s="7">
        <f>G318-G332</f>
        <v>1.9999999999242846E-05</v>
      </c>
      <c r="H333" s="7">
        <f t="shared" si="20"/>
        <v>1.9999999999242846E-05</v>
      </c>
      <c r="I333" s="7">
        <f t="shared" si="20"/>
        <v>4.73399</v>
      </c>
      <c r="J333" s="7">
        <f t="shared" si="20"/>
        <v>4.73399</v>
      </c>
      <c r="K333" s="7">
        <f t="shared" si="20"/>
        <v>5.919040000000001</v>
      </c>
      <c r="L333" s="7">
        <f t="shared" si="20"/>
        <v>5.919040000000001</v>
      </c>
    </row>
    <row r="334" spans="1:12" ht="15">
      <c r="A334" s="36" t="s">
        <v>168</v>
      </c>
      <c r="B334" s="37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5">
      <c r="A335" s="36" t="s">
        <v>314</v>
      </c>
      <c r="B335" s="37" t="s">
        <v>349</v>
      </c>
      <c r="C335" s="34">
        <f>C12/1000</f>
        <v>1.685</v>
      </c>
      <c r="D335" s="34">
        <v>0.992</v>
      </c>
      <c r="E335" s="34">
        <f aca="true" t="shared" si="21" ref="E335:L335">E12/1000</f>
        <v>0.888</v>
      </c>
      <c r="F335" s="34">
        <f t="shared" si="21"/>
        <v>0.888</v>
      </c>
      <c r="G335" s="34">
        <f t="shared" si="21"/>
        <v>0.928</v>
      </c>
      <c r="H335" s="34">
        <f t="shared" si="21"/>
        <v>0.928</v>
      </c>
      <c r="I335" s="34">
        <f t="shared" si="21"/>
        <v>0.928</v>
      </c>
      <c r="J335" s="34">
        <f t="shared" si="21"/>
        <v>0.928</v>
      </c>
      <c r="K335" s="34">
        <f t="shared" si="21"/>
        <v>0.93</v>
      </c>
      <c r="L335" s="34">
        <f t="shared" si="21"/>
        <v>0.93</v>
      </c>
    </row>
    <row r="336" spans="1:12" ht="15">
      <c r="A336" s="36" t="s">
        <v>315</v>
      </c>
      <c r="B336" s="37" t="s">
        <v>72</v>
      </c>
      <c r="C336" s="10">
        <v>107.5</v>
      </c>
      <c r="D336" s="10">
        <v>107</v>
      </c>
      <c r="E336" s="10">
        <v>107</v>
      </c>
      <c r="F336" s="10">
        <v>107</v>
      </c>
      <c r="G336" s="10">
        <v>107</v>
      </c>
      <c r="H336" s="10">
        <v>107</v>
      </c>
      <c r="I336" s="10">
        <v>107</v>
      </c>
      <c r="J336" s="10">
        <v>107</v>
      </c>
      <c r="K336" s="10">
        <v>106</v>
      </c>
      <c r="L336" s="10">
        <v>106</v>
      </c>
    </row>
    <row r="337" spans="1:12" ht="15">
      <c r="A337" s="36" t="s">
        <v>141</v>
      </c>
      <c r="B337" s="37" t="s">
        <v>140</v>
      </c>
      <c r="C337" s="10">
        <f>C339+C340+C341+C342+C343</f>
        <v>2634.3269999999998</v>
      </c>
      <c r="D337" s="10">
        <v>4065.2</v>
      </c>
      <c r="E337" s="10">
        <v>4065.2</v>
      </c>
      <c r="F337" s="10">
        <v>4288.8</v>
      </c>
      <c r="G337" s="10">
        <v>4288.8</v>
      </c>
      <c r="H337" s="10">
        <v>4288.8</v>
      </c>
      <c r="I337" s="10">
        <v>4288.8</v>
      </c>
      <c r="J337" s="10">
        <v>4288.8</v>
      </c>
      <c r="K337" s="10">
        <v>4671.6</v>
      </c>
      <c r="L337" s="10">
        <v>4671.6</v>
      </c>
    </row>
    <row r="338" spans="1:12" ht="15">
      <c r="A338" s="42" t="s">
        <v>54</v>
      </c>
      <c r="B338" s="37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5">
      <c r="A339" s="42" t="s">
        <v>316</v>
      </c>
      <c r="B339" s="37" t="s">
        <v>140</v>
      </c>
      <c r="C339" s="34">
        <f>C218</f>
        <v>380.727</v>
      </c>
      <c r="D339" s="34">
        <v>387.177</v>
      </c>
      <c r="E339" s="34">
        <f aca="true" t="shared" si="22" ref="E339:L339">E218</f>
        <v>387.189</v>
      </c>
      <c r="F339" s="34">
        <f t="shared" si="22"/>
        <v>411.189</v>
      </c>
      <c r="G339" s="34">
        <f t="shared" si="22"/>
        <v>411.189</v>
      </c>
      <c r="H339" s="34">
        <f t="shared" si="22"/>
        <v>411.189</v>
      </c>
      <c r="I339" s="34">
        <f t="shared" si="22"/>
        <v>411.189</v>
      </c>
      <c r="J339" s="34">
        <f t="shared" si="22"/>
        <v>411.189</v>
      </c>
      <c r="K339" s="34">
        <f t="shared" si="22"/>
        <v>435.189</v>
      </c>
      <c r="L339" s="34">
        <f t="shared" si="22"/>
        <v>435.189</v>
      </c>
    </row>
    <row r="340" spans="1:12" ht="15">
      <c r="A340" s="42" t="s">
        <v>317</v>
      </c>
      <c r="B340" s="37" t="s">
        <v>140</v>
      </c>
      <c r="C340" s="10">
        <v>2253.6</v>
      </c>
      <c r="D340" s="10">
        <v>3034.35</v>
      </c>
      <c r="E340" s="10">
        <v>3034.35</v>
      </c>
      <c r="F340" s="10">
        <v>3201.24</v>
      </c>
      <c r="G340" s="10">
        <v>3202.24</v>
      </c>
      <c r="H340" s="10">
        <v>3203.24</v>
      </c>
      <c r="I340" s="10">
        <v>3201.24</v>
      </c>
      <c r="J340" s="10">
        <v>3201.24</v>
      </c>
      <c r="K340" s="10">
        <v>3486.15</v>
      </c>
      <c r="L340" s="10">
        <v>3486.15</v>
      </c>
    </row>
    <row r="341" spans="1:12" ht="30.75">
      <c r="A341" s="42" t="s">
        <v>318</v>
      </c>
      <c r="B341" s="37" t="s">
        <v>140</v>
      </c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5">
      <c r="A342" s="42" t="s">
        <v>319</v>
      </c>
      <c r="B342" s="37" t="s">
        <v>140</v>
      </c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5">
      <c r="A343" s="42" t="s">
        <v>320</v>
      </c>
      <c r="B343" s="37" t="s">
        <v>140</v>
      </c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5">
      <c r="A344" s="42" t="s">
        <v>54</v>
      </c>
      <c r="B344" s="37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5">
      <c r="A345" s="42" t="s">
        <v>321</v>
      </c>
      <c r="B345" s="37" t="s">
        <v>140</v>
      </c>
      <c r="C345" s="10"/>
      <c r="D345" s="10"/>
      <c r="E345" s="10"/>
      <c r="F345" s="10"/>
      <c r="G345" s="10"/>
      <c r="H345" s="10"/>
      <c r="I345" s="10"/>
      <c r="J345" s="10"/>
      <c r="K345" s="10"/>
      <c r="L345" s="33"/>
    </row>
    <row r="346" spans="1:12" ht="15">
      <c r="A346" s="42" t="s">
        <v>322</v>
      </c>
      <c r="B346" s="37" t="s">
        <v>140</v>
      </c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5">
      <c r="A347" s="42" t="s">
        <v>323</v>
      </c>
      <c r="B347" s="37" t="s">
        <v>140</v>
      </c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5">
      <c r="A348" s="43" t="s">
        <v>142</v>
      </c>
      <c r="B348" s="37" t="s">
        <v>10</v>
      </c>
      <c r="C348" s="10">
        <v>103.3</v>
      </c>
      <c r="D348" s="10">
        <v>97.6</v>
      </c>
      <c r="E348" s="10">
        <v>97.6</v>
      </c>
      <c r="F348" s="10">
        <v>99.7</v>
      </c>
      <c r="G348" s="10">
        <v>99.7</v>
      </c>
      <c r="H348" s="10">
        <v>99.7</v>
      </c>
      <c r="I348" s="10">
        <v>98.6</v>
      </c>
      <c r="J348" s="10">
        <v>99.7</v>
      </c>
      <c r="K348" s="10">
        <v>102.8</v>
      </c>
      <c r="L348" s="10">
        <v>103.5</v>
      </c>
    </row>
    <row r="349" spans="1:12" ht="15">
      <c r="A349" s="43" t="s">
        <v>143</v>
      </c>
      <c r="B349" s="37" t="s">
        <v>144</v>
      </c>
      <c r="C349" s="35">
        <v>22870</v>
      </c>
      <c r="D349" s="35">
        <v>32731</v>
      </c>
      <c r="E349" s="35">
        <v>32731</v>
      </c>
      <c r="F349" s="35">
        <v>35386</v>
      </c>
      <c r="G349" s="35">
        <v>35386</v>
      </c>
      <c r="H349" s="35">
        <v>35386</v>
      </c>
      <c r="I349" s="35">
        <v>35386</v>
      </c>
      <c r="J349" s="35">
        <v>35386</v>
      </c>
      <c r="K349" s="35">
        <v>38930</v>
      </c>
      <c r="L349" s="35">
        <v>38930</v>
      </c>
    </row>
    <row r="350" spans="1:12" ht="15">
      <c r="A350" s="43" t="s">
        <v>324</v>
      </c>
      <c r="B350" s="37" t="s">
        <v>144</v>
      </c>
      <c r="C350" s="35">
        <v>11432.3</v>
      </c>
      <c r="D350" s="35">
        <v>15625.9</v>
      </c>
      <c r="E350" s="35">
        <v>15625.9</v>
      </c>
      <c r="F350" s="35">
        <v>16860.3</v>
      </c>
      <c r="G350" s="35">
        <v>16860.3</v>
      </c>
      <c r="H350" s="35">
        <v>16860.3</v>
      </c>
      <c r="I350" s="35">
        <v>16860.3</v>
      </c>
      <c r="J350" s="35">
        <v>16860.3</v>
      </c>
      <c r="K350" s="35">
        <v>18259.7</v>
      </c>
      <c r="L350" s="35">
        <v>18259.7</v>
      </c>
    </row>
    <row r="351" spans="1:12" ht="15">
      <c r="A351" s="43" t="s">
        <v>325</v>
      </c>
      <c r="B351" s="37" t="s">
        <v>10</v>
      </c>
      <c r="C351" s="10">
        <v>105.8</v>
      </c>
      <c r="D351" s="10">
        <v>103.9</v>
      </c>
      <c r="E351" s="10">
        <v>103.9</v>
      </c>
      <c r="F351" s="10">
        <v>100.8</v>
      </c>
      <c r="G351" s="10">
        <v>100.8</v>
      </c>
      <c r="H351" s="10">
        <v>100.8</v>
      </c>
      <c r="I351" s="10">
        <v>100.8</v>
      </c>
      <c r="J351" s="10">
        <v>100.8</v>
      </c>
      <c r="K351" s="10">
        <v>102.2</v>
      </c>
      <c r="L351" s="10">
        <v>102.2</v>
      </c>
    </row>
    <row r="352" spans="1:12" ht="36">
      <c r="A352" s="43" t="s">
        <v>326</v>
      </c>
      <c r="B352" s="37" t="s">
        <v>348</v>
      </c>
      <c r="C352" s="10">
        <v>18.7</v>
      </c>
      <c r="D352" s="10">
        <v>18.6</v>
      </c>
      <c r="E352" s="10">
        <v>18.6</v>
      </c>
      <c r="F352" s="10">
        <v>18.2</v>
      </c>
      <c r="G352" s="10">
        <v>19.2</v>
      </c>
      <c r="H352" s="10">
        <v>20.2</v>
      </c>
      <c r="I352" s="10">
        <v>18.2</v>
      </c>
      <c r="J352" s="10">
        <v>18.2</v>
      </c>
      <c r="K352" s="10">
        <v>17.8</v>
      </c>
      <c r="L352" s="10">
        <v>17.8</v>
      </c>
    </row>
    <row r="353" spans="1:12" ht="15">
      <c r="A353" s="36" t="s">
        <v>145</v>
      </c>
      <c r="B353" s="37" t="s">
        <v>140</v>
      </c>
      <c r="C353" s="10">
        <f>C355+C357+C358</f>
        <v>3579.2200000000003</v>
      </c>
      <c r="D353" s="10">
        <v>4276.47</v>
      </c>
      <c r="E353" s="10">
        <f aca="true" t="shared" si="23" ref="E353:L353">E355+E357+E358</f>
        <v>4276.47</v>
      </c>
      <c r="F353" s="10">
        <f t="shared" si="23"/>
        <v>4567.46</v>
      </c>
      <c r="G353" s="10">
        <f t="shared" si="23"/>
        <v>4567.46</v>
      </c>
      <c r="H353" s="10">
        <f t="shared" si="23"/>
        <v>4567.46</v>
      </c>
      <c r="I353" s="10">
        <f t="shared" si="23"/>
        <v>4567.46</v>
      </c>
      <c r="J353" s="10">
        <f t="shared" si="23"/>
        <v>4567.46</v>
      </c>
      <c r="K353" s="10">
        <f t="shared" si="23"/>
        <v>4914.1900000000005</v>
      </c>
      <c r="L353" s="10">
        <f t="shared" si="23"/>
        <v>4914.1900000000005</v>
      </c>
    </row>
    <row r="354" spans="1:12" ht="15">
      <c r="A354" s="42" t="s">
        <v>54</v>
      </c>
      <c r="B354" s="37" t="s">
        <v>146</v>
      </c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5">
      <c r="A355" s="42" t="s">
        <v>147</v>
      </c>
      <c r="B355" s="37" t="s">
        <v>140</v>
      </c>
      <c r="C355" s="10">
        <v>2009.22</v>
      </c>
      <c r="D355" s="10">
        <v>2633.27</v>
      </c>
      <c r="E355" s="10">
        <v>2633.27</v>
      </c>
      <c r="F355" s="10">
        <v>2848.13</v>
      </c>
      <c r="G355" s="10">
        <v>2848.13</v>
      </c>
      <c r="H355" s="10">
        <v>2848.13</v>
      </c>
      <c r="I355" s="10">
        <v>2848.13</v>
      </c>
      <c r="J355" s="10">
        <v>2848.13</v>
      </c>
      <c r="K355" s="10">
        <v>3067.27</v>
      </c>
      <c r="L355" s="10">
        <v>3067.27</v>
      </c>
    </row>
    <row r="356" spans="1:12" ht="15">
      <c r="A356" s="42" t="s">
        <v>148</v>
      </c>
      <c r="B356" s="37" t="s">
        <v>140</v>
      </c>
      <c r="C356" s="10">
        <v>1647.57</v>
      </c>
      <c r="D356" s="10">
        <v>2220.02</v>
      </c>
      <c r="E356" s="10">
        <v>2220.02</v>
      </c>
      <c r="F356" s="10">
        <v>2404.45</v>
      </c>
      <c r="G356" s="10">
        <v>2404.45</v>
      </c>
      <c r="H356" s="10">
        <v>2404.45</v>
      </c>
      <c r="I356" s="10">
        <v>2404.45</v>
      </c>
      <c r="J356" s="10">
        <v>2404.45</v>
      </c>
      <c r="K356" s="10">
        <v>2594.87</v>
      </c>
      <c r="L356" s="10">
        <v>2594.87</v>
      </c>
    </row>
    <row r="357" spans="1:12" ht="15">
      <c r="A357" s="42" t="s">
        <v>149</v>
      </c>
      <c r="B357" s="44" t="s">
        <v>53</v>
      </c>
      <c r="C357" s="10">
        <v>830</v>
      </c>
      <c r="D357" s="10">
        <v>952.9</v>
      </c>
      <c r="E357" s="10">
        <v>952.9</v>
      </c>
      <c r="F357" s="10">
        <v>1009.13</v>
      </c>
      <c r="G357" s="10">
        <v>1009.13</v>
      </c>
      <c r="H357" s="10">
        <v>1009.13</v>
      </c>
      <c r="I357" s="10">
        <v>1009.13</v>
      </c>
      <c r="J357" s="10">
        <v>1009.13</v>
      </c>
      <c r="K357" s="10">
        <v>1096.92</v>
      </c>
      <c r="L357" s="10">
        <v>1096.92</v>
      </c>
    </row>
    <row r="358" spans="1:12" ht="15">
      <c r="A358" s="42" t="s">
        <v>150</v>
      </c>
      <c r="B358" s="37" t="s">
        <v>140</v>
      </c>
      <c r="C358" s="10">
        <v>740</v>
      </c>
      <c r="D358" s="10">
        <v>690.3</v>
      </c>
      <c r="E358" s="10">
        <v>690.3</v>
      </c>
      <c r="F358" s="10">
        <v>710.2</v>
      </c>
      <c r="G358" s="10">
        <v>710.2</v>
      </c>
      <c r="H358" s="10">
        <v>710.2</v>
      </c>
      <c r="I358" s="10">
        <v>710.2</v>
      </c>
      <c r="J358" s="10">
        <v>710.2</v>
      </c>
      <c r="K358" s="10">
        <v>750</v>
      </c>
      <c r="L358" s="10">
        <v>750</v>
      </c>
    </row>
    <row r="359" spans="1:12" ht="18" customHeight="1">
      <c r="A359" s="43" t="s">
        <v>351</v>
      </c>
      <c r="B359" s="37" t="s">
        <v>140</v>
      </c>
      <c r="C359" s="10">
        <f>C337-C353</f>
        <v>-944.8930000000005</v>
      </c>
      <c r="D359" s="10">
        <v>-211.27000000000044</v>
      </c>
      <c r="E359" s="10">
        <f>E337-E353</f>
        <v>-211.27000000000044</v>
      </c>
      <c r="F359" s="10">
        <f aca="true" t="shared" si="24" ref="F359:L359">F337-F353</f>
        <v>-278.65999999999985</v>
      </c>
      <c r="G359" s="10">
        <f t="shared" si="24"/>
        <v>-278.65999999999985</v>
      </c>
      <c r="H359" s="10">
        <f t="shared" si="24"/>
        <v>-278.65999999999985</v>
      </c>
      <c r="I359" s="10">
        <f t="shared" si="24"/>
        <v>-278.65999999999985</v>
      </c>
      <c r="J359" s="10">
        <f t="shared" si="24"/>
        <v>-278.65999999999985</v>
      </c>
      <c r="K359" s="10">
        <f t="shared" si="24"/>
        <v>-242.59000000000015</v>
      </c>
      <c r="L359" s="10">
        <f t="shared" si="24"/>
        <v>-242.59000000000015</v>
      </c>
    </row>
    <row r="360" spans="1:12" ht="15">
      <c r="A360" s="13" t="s">
        <v>327</v>
      </c>
      <c r="B360" s="17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5">
      <c r="A361" s="21" t="s">
        <v>169</v>
      </c>
      <c r="B361" s="17" t="s">
        <v>171</v>
      </c>
      <c r="C361" s="4">
        <v>748</v>
      </c>
      <c r="D361" s="10">
        <v>740</v>
      </c>
      <c r="E361" s="10">
        <v>740</v>
      </c>
      <c r="F361" s="10">
        <v>740</v>
      </c>
      <c r="G361" s="10">
        <v>740</v>
      </c>
      <c r="H361" s="10">
        <v>740</v>
      </c>
      <c r="I361" s="10">
        <v>740</v>
      </c>
      <c r="J361" s="10">
        <v>740</v>
      </c>
      <c r="K361" s="10">
        <v>740</v>
      </c>
      <c r="L361" s="10">
        <v>740</v>
      </c>
    </row>
    <row r="362" spans="1:12" ht="15">
      <c r="A362" s="21" t="s">
        <v>151</v>
      </c>
      <c r="B362" s="17" t="s">
        <v>171</v>
      </c>
      <c r="C362" s="4">
        <v>748</v>
      </c>
      <c r="D362" s="10">
        <v>740</v>
      </c>
      <c r="E362" s="10">
        <v>740</v>
      </c>
      <c r="F362" s="10">
        <v>740</v>
      </c>
      <c r="G362" s="10">
        <v>740</v>
      </c>
      <c r="H362" s="10">
        <v>740</v>
      </c>
      <c r="I362" s="10">
        <v>740</v>
      </c>
      <c r="J362" s="10">
        <v>740</v>
      </c>
      <c r="K362" s="10">
        <v>740</v>
      </c>
      <c r="L362" s="10">
        <v>740</v>
      </c>
    </row>
    <row r="363" spans="1:12" ht="15">
      <c r="A363" s="18" t="s">
        <v>152</v>
      </c>
      <c r="B363" s="26" t="s">
        <v>72</v>
      </c>
      <c r="C363" s="10">
        <v>6.9</v>
      </c>
      <c r="D363" s="10">
        <v>6.1</v>
      </c>
      <c r="E363" s="10">
        <v>6.1</v>
      </c>
      <c r="F363" s="33">
        <v>6</v>
      </c>
      <c r="G363" s="33">
        <v>6</v>
      </c>
      <c r="H363" s="33">
        <v>6</v>
      </c>
      <c r="I363" s="33">
        <v>6</v>
      </c>
      <c r="J363" s="33">
        <v>6</v>
      </c>
      <c r="K363" s="33">
        <v>6</v>
      </c>
      <c r="L363" s="33">
        <v>6</v>
      </c>
    </row>
    <row r="364" spans="1:12" ht="15">
      <c r="A364" s="18" t="s">
        <v>153</v>
      </c>
      <c r="B364" s="26" t="s">
        <v>354</v>
      </c>
      <c r="C364" s="10">
        <v>0.6</v>
      </c>
      <c r="D364" s="10">
        <v>0.7</v>
      </c>
      <c r="E364" s="10">
        <v>0.7</v>
      </c>
      <c r="F364" s="10">
        <v>0.7</v>
      </c>
      <c r="G364" s="10">
        <v>0.7</v>
      </c>
      <c r="H364" s="10">
        <v>0.7</v>
      </c>
      <c r="I364" s="10">
        <v>0.7</v>
      </c>
      <c r="J364" s="10">
        <v>0.7</v>
      </c>
      <c r="K364" s="10">
        <v>0.7</v>
      </c>
      <c r="L364" s="10">
        <v>0.7</v>
      </c>
    </row>
    <row r="365" spans="1:12" ht="15">
      <c r="A365" s="18" t="s">
        <v>154</v>
      </c>
      <c r="B365" s="17" t="s">
        <v>171</v>
      </c>
      <c r="C365" s="10">
        <v>564</v>
      </c>
      <c r="D365" s="10">
        <v>470</v>
      </c>
      <c r="E365" s="10">
        <v>470</v>
      </c>
      <c r="F365" s="10">
        <v>466</v>
      </c>
      <c r="G365" s="10">
        <v>466</v>
      </c>
      <c r="H365" s="10">
        <v>466</v>
      </c>
      <c r="I365" s="10">
        <v>466</v>
      </c>
      <c r="J365" s="10">
        <v>466</v>
      </c>
      <c r="K365" s="10">
        <v>463</v>
      </c>
      <c r="L365" s="10">
        <v>463</v>
      </c>
    </row>
    <row r="366" spans="1:12" ht="30" customHeight="1">
      <c r="A366" s="18" t="s">
        <v>155</v>
      </c>
      <c r="B366" s="17" t="s">
        <v>171</v>
      </c>
      <c r="C366" s="10">
        <v>52</v>
      </c>
      <c r="D366" s="10">
        <v>52</v>
      </c>
      <c r="E366" s="10">
        <v>52</v>
      </c>
      <c r="F366" s="10">
        <v>58</v>
      </c>
      <c r="G366" s="10">
        <v>58</v>
      </c>
      <c r="H366" s="10">
        <v>58</v>
      </c>
      <c r="I366" s="10">
        <v>58</v>
      </c>
      <c r="J366" s="10">
        <v>58</v>
      </c>
      <c r="K366" s="10">
        <v>57</v>
      </c>
      <c r="L366" s="10">
        <v>57</v>
      </c>
    </row>
    <row r="367" spans="1:12" ht="46.5">
      <c r="A367" s="21" t="s">
        <v>170</v>
      </c>
      <c r="B367" s="26" t="s">
        <v>171</v>
      </c>
      <c r="C367" s="10">
        <v>112</v>
      </c>
      <c r="D367" s="10">
        <v>112</v>
      </c>
      <c r="E367" s="10">
        <v>112</v>
      </c>
      <c r="F367" s="10">
        <v>112</v>
      </c>
      <c r="G367" s="10">
        <v>112</v>
      </c>
      <c r="H367" s="10">
        <v>112</v>
      </c>
      <c r="I367" s="10">
        <v>112</v>
      </c>
      <c r="J367" s="10">
        <v>112</v>
      </c>
      <c r="K367" s="10">
        <v>112</v>
      </c>
      <c r="L367" s="10">
        <v>112</v>
      </c>
    </row>
    <row r="368" spans="1:12" ht="30.75">
      <c r="A368" s="21" t="s">
        <v>172</v>
      </c>
      <c r="B368" s="26" t="s">
        <v>171</v>
      </c>
      <c r="C368" s="4">
        <v>748</v>
      </c>
      <c r="D368" s="10">
        <v>740</v>
      </c>
      <c r="E368" s="10">
        <v>740</v>
      </c>
      <c r="F368" s="10">
        <v>740</v>
      </c>
      <c r="G368" s="10">
        <v>740</v>
      </c>
      <c r="H368" s="10">
        <v>740</v>
      </c>
      <c r="I368" s="10">
        <v>740</v>
      </c>
      <c r="J368" s="10">
        <v>740</v>
      </c>
      <c r="K368" s="10">
        <v>740</v>
      </c>
      <c r="L368" s="10">
        <v>740</v>
      </c>
    </row>
    <row r="369" spans="1:12" ht="15">
      <c r="A369" s="21" t="s">
        <v>328</v>
      </c>
      <c r="B369" s="17" t="s">
        <v>144</v>
      </c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5">
      <c r="A370" s="21" t="s">
        <v>329</v>
      </c>
      <c r="B370" s="26" t="s">
        <v>10</v>
      </c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5">
      <c r="A371" s="18" t="s">
        <v>173</v>
      </c>
      <c r="B371" s="17" t="s">
        <v>333</v>
      </c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5">
      <c r="A372" s="18" t="s">
        <v>330</v>
      </c>
      <c r="B372" s="17" t="s">
        <v>333</v>
      </c>
      <c r="C372" s="1"/>
      <c r="D372" s="1"/>
      <c r="E372" s="1"/>
      <c r="F372" s="1"/>
      <c r="G372" s="1"/>
      <c r="H372" s="1"/>
      <c r="I372" s="1"/>
      <c r="J372" s="1"/>
      <c r="K372" s="1"/>
      <c r="L372" s="1"/>
    </row>
  </sheetData>
  <sheetProtection/>
  <mergeCells count="16">
    <mergeCell ref="A195:B195"/>
    <mergeCell ref="A298:B298"/>
    <mergeCell ref="A1:L1"/>
    <mergeCell ref="A7:A9"/>
    <mergeCell ref="B7:B9"/>
    <mergeCell ref="D8:D9"/>
    <mergeCell ref="E8:E9"/>
    <mergeCell ref="C8:C9"/>
    <mergeCell ref="G8:H8"/>
    <mergeCell ref="I8:J8"/>
    <mergeCell ref="K8:L8"/>
    <mergeCell ref="A3:L3"/>
    <mergeCell ref="A4:L4"/>
    <mergeCell ref="A5:L5"/>
    <mergeCell ref="A6:L6"/>
    <mergeCell ref="F8:F9"/>
  </mergeCells>
  <dataValidations count="1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10:L10">
      <formula1>0</formula1>
      <formula2>9.99999999999999E+132</formula2>
    </dataValidation>
  </dataValidations>
  <printOptions/>
  <pageMargins left="0.1968503937007874" right="0.35433070866141736" top="0.15748031496062992" bottom="0.15748031496062992" header="8.11023622047244" footer="0"/>
  <pageSetup fitToHeight="0"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Агашков</cp:lastModifiedBy>
  <cp:lastPrinted>2019-01-25T06:42:07Z</cp:lastPrinted>
  <dcterms:created xsi:type="dcterms:W3CDTF">2013-05-25T16:45:04Z</dcterms:created>
  <dcterms:modified xsi:type="dcterms:W3CDTF">2020-01-14T11:48:00Z</dcterms:modified>
  <cp:category/>
  <cp:version/>
  <cp:contentType/>
  <cp:contentStatus/>
</cp:coreProperties>
</file>